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-20" yWindow="-20" windowWidth="21600" windowHeight="1382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I7"/>
  <c r="H7"/>
  <c r="G7"/>
  <c r="F7"/>
  <c r="E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V8" i="2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O9"/>
  <c r="AO10"/>
  <c r="AO11"/>
  <c r="AO12"/>
  <c r="AO13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<sst xmlns="http://schemas.openxmlformats.org/spreadsheetml/2006/main" count="197" uniqueCount="143">
  <si>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</si>
  <si>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</si>
  <si>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</si>
  <si>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09-OTU-01</t>
  </si>
  <si>
    <t>09-OTU-02</t>
  </si>
  <si>
    <t>09-OTU-03</t>
  </si>
  <si>
    <t>09-OTU-04</t>
  </si>
  <si>
    <t>09-OTU-05</t>
  </si>
  <si>
    <t>09-OTU-06</t>
  </si>
  <si>
    <t>09-OTU-07</t>
  </si>
  <si>
    <t>09-OTU-08</t>
  </si>
  <si>
    <t>09-OTU-09</t>
  </si>
  <si>
    <t>09-OTU-10</t>
  </si>
  <si>
    <t>09-OTU-11</t>
  </si>
  <si>
    <t>09-OTU-12</t>
  </si>
  <si>
    <t>09-OTU-13</t>
  </si>
  <si>
    <t>09-OTU-14</t>
  </si>
  <si>
    <t>09-OTU-15</t>
  </si>
  <si>
    <t>09-OTU-16</t>
  </si>
  <si>
    <t>09-OTU-17</t>
  </si>
  <si>
    <t>09-OTU-18</t>
  </si>
  <si>
    <t>09-OTU-19</t>
  </si>
  <si>
    <t>09-OTU-20</t>
  </si>
  <si>
    <t>09-OTU-21</t>
  </si>
  <si>
    <t>09-OTU-22</t>
  </si>
  <si>
    <t>09-OTU-23</t>
  </si>
  <si>
    <t>09-OTU-24</t>
  </si>
  <si>
    <t>09-OTU-25</t>
  </si>
  <si>
    <t>09-OTU-26</t>
  </si>
  <si>
    <t>09-OTU-27</t>
  </si>
  <si>
    <t>09-OTU-28</t>
  </si>
  <si>
    <t>09-OTU-29</t>
  </si>
  <si>
    <t>09-OTU-30</t>
  </si>
  <si>
    <t>09-OTU-31</t>
  </si>
  <si>
    <t>09-OTU-32</t>
  </si>
  <si>
    <t>Jian Yang</t>
    <phoneticPr fontId="18" type="noConversion"/>
  </si>
  <si>
    <t>23° 57' 32.6"</t>
    <phoneticPr fontId="18" type="noConversion"/>
  </si>
  <si>
    <t>101° 20' 11.9"</t>
    <phoneticPr fontId="18" type="noConversion"/>
  </si>
  <si>
    <t>922 ± 13 m</t>
    <phoneticPr fontId="18" type="noConversion"/>
  </si>
  <si>
    <t>25.10.2008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</si>
  <si>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</si>
  <si>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</si>
  <si>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</si>
  <si>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</si>
  <si>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</si>
  <si>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</si>
  <si>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Zhenyuang9, Yunnan</t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</si>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</sst>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15" fillId="7" borderId="25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2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/>
    </xf>
    <xf numFmtId="0" fontId="48" fillId="7" borderId="1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C28" activePane="bottomRight" state="frozenSplit"/>
      <selection sqref="A1:XFD1048576"/>
      <selection pane="topRight" activeCell="V1" sqref="V1"/>
      <selection pane="bottomLeft" activeCell="A7" sqref="A7"/>
      <selection pane="bottomRight" activeCell="B4" sqref="B4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171" t="s">
        <v>122</v>
      </c>
      <c r="B1" s="187" t="s">
        <v>118</v>
      </c>
      <c r="C1" s="183" t="s">
        <v>119</v>
      </c>
      <c r="D1" s="184"/>
      <c r="E1" s="173" t="s">
        <v>120</v>
      </c>
      <c r="F1" s="174"/>
      <c r="G1" s="173" t="s">
        <v>121</v>
      </c>
      <c r="H1" s="174"/>
      <c r="I1" s="177" t="s">
        <v>48</v>
      </c>
      <c r="J1" s="178"/>
      <c r="K1" s="177" t="s">
        <v>49</v>
      </c>
      <c r="L1" s="218"/>
      <c r="M1" s="215"/>
      <c r="N1" s="228" t="s">
        <v>44</v>
      </c>
      <c r="O1" s="228"/>
      <c r="P1" s="129">
        <v>1</v>
      </c>
      <c r="Q1" s="124"/>
      <c r="R1" s="125"/>
      <c r="S1" s="230" t="s">
        <v>47</v>
      </c>
      <c r="T1" s="231"/>
      <c r="U1" s="231"/>
      <c r="V1" s="231"/>
      <c r="W1" s="231"/>
      <c r="X1" s="231"/>
      <c r="Y1" s="231"/>
      <c r="Z1" s="231"/>
      <c r="AA1" s="231"/>
      <c r="AB1" s="231"/>
      <c r="AC1" s="232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172"/>
      <c r="B2" s="188"/>
      <c r="C2" s="185"/>
      <c r="D2" s="186"/>
      <c r="E2" s="175"/>
      <c r="F2" s="176"/>
      <c r="G2" s="175"/>
      <c r="H2" s="176"/>
      <c r="I2" s="179"/>
      <c r="J2" s="180"/>
      <c r="K2" s="179"/>
      <c r="L2" s="219"/>
      <c r="M2" s="216"/>
      <c r="N2" s="229" t="s">
        <v>45</v>
      </c>
      <c r="O2" s="229"/>
      <c r="P2" s="126" t="s">
        <v>43</v>
      </c>
      <c r="Q2" s="127"/>
      <c r="R2" s="128"/>
      <c r="S2" s="233"/>
      <c r="T2" s="234"/>
      <c r="U2" s="234"/>
      <c r="V2" s="234"/>
      <c r="W2" s="234"/>
      <c r="X2" s="234"/>
      <c r="Y2" s="234"/>
      <c r="Z2" s="234"/>
      <c r="AA2" s="234"/>
      <c r="AB2" s="234"/>
      <c r="AC2" s="235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35</v>
      </c>
      <c r="B3" s="159" t="s">
        <v>46</v>
      </c>
      <c r="C3" s="181" t="s">
        <v>36</v>
      </c>
      <c r="D3" s="182"/>
      <c r="E3" s="181" t="s">
        <v>37</v>
      </c>
      <c r="F3" s="182"/>
      <c r="G3" s="167" t="s">
        <v>38</v>
      </c>
      <c r="H3" s="168"/>
      <c r="I3" s="169" t="s">
        <v>39</v>
      </c>
      <c r="J3" s="170"/>
      <c r="K3" s="181"/>
      <c r="L3" s="182"/>
      <c r="M3" s="222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4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41</v>
      </c>
      <c r="B4" s="10"/>
      <c r="C4" s="165"/>
      <c r="D4" s="166"/>
      <c r="E4" s="165"/>
      <c r="F4" s="166"/>
      <c r="G4" s="165"/>
      <c r="H4" s="166"/>
      <c r="I4" s="165"/>
      <c r="J4" s="217"/>
      <c r="K4" s="220"/>
      <c r="L4" s="221"/>
      <c r="M4" s="225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7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194" t="s">
        <v>138</v>
      </c>
      <c r="B5" s="192" t="s">
        <v>137</v>
      </c>
      <c r="C5" s="196" t="s">
        <v>61</v>
      </c>
      <c r="D5" s="197"/>
      <c r="E5" s="198" t="s">
        <v>55</v>
      </c>
      <c r="F5" s="199"/>
      <c r="G5" s="199"/>
      <c r="H5" s="199"/>
      <c r="I5" s="199"/>
      <c r="J5" s="199"/>
      <c r="K5" s="200"/>
      <c r="L5" s="200"/>
      <c r="M5" s="201"/>
      <c r="N5" s="202"/>
      <c r="O5" s="203" t="s">
        <v>56</v>
      </c>
      <c r="P5" s="204"/>
      <c r="Q5" s="204"/>
      <c r="R5" s="204"/>
      <c r="S5" s="204"/>
      <c r="T5" s="204"/>
      <c r="U5" s="204"/>
      <c r="V5" s="204"/>
      <c r="W5" s="205"/>
      <c r="X5" s="206" t="s">
        <v>57</v>
      </c>
      <c r="Y5" s="207"/>
      <c r="Z5" s="207"/>
      <c r="AA5" s="208"/>
      <c r="AB5" s="209" t="s">
        <v>58</v>
      </c>
      <c r="AC5" s="210"/>
      <c r="AD5" s="211"/>
      <c r="AE5" s="212" t="s">
        <v>59</v>
      </c>
      <c r="AF5" s="213"/>
      <c r="AG5" s="213"/>
      <c r="AH5" s="213"/>
      <c r="AI5" s="214"/>
      <c r="AJ5" s="189" t="s">
        <v>60</v>
      </c>
      <c r="AK5" s="190"/>
      <c r="AL5" s="191"/>
      <c r="AN5" s="243" t="s">
        <v>141</v>
      </c>
      <c r="AO5" s="241" t="s">
        <v>142</v>
      </c>
      <c r="AP5" s="241" t="s">
        <v>0</v>
      </c>
      <c r="AQ5" s="236" t="s">
        <v>1</v>
      </c>
      <c r="AR5" s="236" t="s">
        <v>139</v>
      </c>
      <c r="AS5" s="236" t="s">
        <v>140</v>
      </c>
      <c r="AT5" s="236" t="s">
        <v>134</v>
      </c>
      <c r="AU5" s="236" t="s">
        <v>2</v>
      </c>
      <c r="AV5" s="236" t="s">
        <v>40</v>
      </c>
      <c r="AW5" s="239" t="s">
        <v>135</v>
      </c>
    </row>
    <row r="6" spans="1:88" ht="80.25" customHeight="1" thickBot="1">
      <c r="A6" s="195"/>
      <c r="B6" s="193"/>
      <c r="C6" s="131" t="s">
        <v>125</v>
      </c>
      <c r="D6" s="132" t="s">
        <v>75</v>
      </c>
      <c r="E6" s="133" t="s">
        <v>76</v>
      </c>
      <c r="F6" s="134" t="s">
        <v>42</v>
      </c>
      <c r="G6" s="135" t="s">
        <v>50</v>
      </c>
      <c r="H6" s="136" t="s">
        <v>62</v>
      </c>
      <c r="I6" s="135" t="s">
        <v>51</v>
      </c>
      <c r="J6" s="134" t="s">
        <v>52</v>
      </c>
      <c r="K6" s="135" t="s">
        <v>79</v>
      </c>
      <c r="L6" s="134" t="s">
        <v>80</v>
      </c>
      <c r="M6" s="137" t="s">
        <v>53</v>
      </c>
      <c r="N6" s="138" t="s">
        <v>54</v>
      </c>
      <c r="O6" s="139" t="s">
        <v>82</v>
      </c>
      <c r="P6" s="140" t="s">
        <v>83</v>
      </c>
      <c r="Q6" s="141" t="s">
        <v>84</v>
      </c>
      <c r="R6" s="140" t="s">
        <v>85</v>
      </c>
      <c r="S6" s="142" t="s">
        <v>86</v>
      </c>
      <c r="T6" s="141" t="s">
        <v>87</v>
      </c>
      <c r="U6" s="143" t="s">
        <v>88</v>
      </c>
      <c r="V6" s="140" t="s">
        <v>89</v>
      </c>
      <c r="W6" s="144" t="s">
        <v>90</v>
      </c>
      <c r="X6" s="145" t="s">
        <v>63</v>
      </c>
      <c r="Y6" s="146" t="s">
        <v>65</v>
      </c>
      <c r="Z6" s="147" t="s">
        <v>66</v>
      </c>
      <c r="AA6" s="148" t="s">
        <v>64</v>
      </c>
      <c r="AB6" s="149" t="s">
        <v>67</v>
      </c>
      <c r="AC6" s="150" t="s">
        <v>68</v>
      </c>
      <c r="AD6" s="151" t="s">
        <v>69</v>
      </c>
      <c r="AE6" s="152" t="s">
        <v>73</v>
      </c>
      <c r="AF6" s="153" t="s">
        <v>70</v>
      </c>
      <c r="AG6" s="153" t="s">
        <v>71</v>
      </c>
      <c r="AH6" s="153" t="s">
        <v>72</v>
      </c>
      <c r="AI6" s="154" t="s">
        <v>74</v>
      </c>
      <c r="AJ6" s="155" t="s">
        <v>103</v>
      </c>
      <c r="AK6" s="156" t="s">
        <v>104</v>
      </c>
      <c r="AL6" s="157" t="s">
        <v>105</v>
      </c>
      <c r="AM6" s="1"/>
      <c r="AN6" s="244"/>
      <c r="AO6" s="242"/>
      <c r="AP6" s="242"/>
      <c r="AQ6" s="237"/>
      <c r="AR6" s="237"/>
      <c r="AS6" s="237"/>
      <c r="AT6" s="237"/>
      <c r="AU6" s="237"/>
      <c r="AV6" s="238"/>
      <c r="AW6" s="240"/>
    </row>
    <row r="7" spans="1:88" ht="15">
      <c r="A7" s="58">
        <v>1</v>
      </c>
      <c r="B7" s="31" t="s">
        <v>3</v>
      </c>
      <c r="C7" s="24">
        <v>1</v>
      </c>
      <c r="D7" s="16"/>
      <c r="E7" s="24">
        <v>1</v>
      </c>
      <c r="F7" s="39"/>
      <c r="G7" s="32"/>
      <c r="H7" s="38"/>
      <c r="I7" s="32"/>
      <c r="J7" s="39"/>
      <c r="K7" s="32"/>
      <c r="L7" s="39"/>
      <c r="M7" s="32"/>
      <c r="N7" s="16"/>
      <c r="O7" s="42"/>
      <c r="P7" s="48"/>
      <c r="Q7" s="38"/>
      <c r="R7" s="48"/>
      <c r="S7" s="50">
        <v>1</v>
      </c>
      <c r="T7" s="38">
        <v>1</v>
      </c>
      <c r="U7" s="48">
        <v>1</v>
      </c>
      <c r="V7" s="50"/>
      <c r="W7" s="16"/>
      <c r="X7" s="38"/>
      <c r="Y7" s="32"/>
      <c r="Z7" s="50"/>
      <c r="AA7" s="17">
        <v>1</v>
      </c>
      <c r="AB7" s="24"/>
      <c r="AC7" s="50"/>
      <c r="AD7" s="17">
        <v>1</v>
      </c>
      <c r="AE7" s="24"/>
      <c r="AF7" s="50"/>
      <c r="AG7" s="50"/>
      <c r="AH7" s="50">
        <v>1</v>
      </c>
      <c r="AI7" s="53">
        <v>1</v>
      </c>
      <c r="AJ7" s="24"/>
      <c r="AK7" s="50">
        <v>1</v>
      </c>
      <c r="AL7" s="16"/>
      <c r="AN7" s="19" t="str">
        <f t="shared" ref="AN7:AN38" si="0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v>2</v>
      </c>
      <c r="B8" s="31" t="s">
        <v>4</v>
      </c>
      <c r="C8" s="24">
        <v>1</v>
      </c>
      <c r="D8" s="16"/>
      <c r="E8" s="24"/>
      <c r="F8" s="39">
        <v>1</v>
      </c>
      <c r="G8" s="32">
        <v>1</v>
      </c>
      <c r="H8" s="38">
        <v>1</v>
      </c>
      <c r="I8" s="32"/>
      <c r="J8" s="39">
        <v>1</v>
      </c>
      <c r="K8" s="32">
        <v>1</v>
      </c>
      <c r="L8" s="39"/>
      <c r="M8" s="32"/>
      <c r="N8" s="16"/>
      <c r="O8" s="42"/>
      <c r="P8" s="48"/>
      <c r="Q8" s="38"/>
      <c r="R8" s="48"/>
      <c r="S8" s="50"/>
      <c r="T8" s="38">
        <v>1</v>
      </c>
      <c r="U8" s="48">
        <v>1</v>
      </c>
      <c r="V8" s="50"/>
      <c r="W8" s="16"/>
      <c r="X8" s="38"/>
      <c r="Y8" s="32"/>
      <c r="Z8" s="50"/>
      <c r="AA8" s="17">
        <v>1</v>
      </c>
      <c r="AB8" s="24"/>
      <c r="AC8" s="50">
        <v>1</v>
      </c>
      <c r="AD8" s="17">
        <v>1</v>
      </c>
      <c r="AE8" s="24"/>
      <c r="AF8" s="50">
        <v>1</v>
      </c>
      <c r="AG8" s="50">
        <v>1</v>
      </c>
      <c r="AH8" s="50"/>
      <c r="AI8" s="53"/>
      <c r="AJ8" s="24"/>
      <c r="AK8" s="50">
        <v>1</v>
      </c>
      <c r="AL8" s="16"/>
      <c r="AN8" s="21" t="str">
        <f t="shared" si="0"/>
        <v>Finished</v>
      </c>
      <c r="AO8" s="22">
        <f t="shared" ref="AO8" si="1">IF(A8=0,"N",A8)</f>
        <v>2</v>
      </c>
      <c r="AP8" s="18" t="str">
        <f t="shared" ref="AP8" si="2">IF(ISBLANK(B8),"N","OK")</f>
        <v>OK</v>
      </c>
      <c r="AQ8" s="18" t="str">
        <f t="shared" ref="AQ8" si="3">IF((C8+D8)=0,"N","OK")</f>
        <v>OK</v>
      </c>
      <c r="AR8" s="18" t="str">
        <f t="shared" ref="AR8:AR71" si="4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5">IF(SUM(X8:AA8)&gt;0,"OK","N")</f>
        <v>OK</v>
      </c>
      <c r="AU8" s="18" t="str">
        <f t="shared" ref="AU8" si="6">IF(SUM(AB8:AD8)&gt;0,"OK","N")</f>
        <v>OK</v>
      </c>
      <c r="AV8" s="22" t="str">
        <f t="shared" ref="AV8:AV71" si="7">IF(SUM(AE8:AI8)&gt;0,(IF(OR((AE8+ABS(AF8-AE8)+ABS(AG8-AF8)+ABS(AH8-AG8)+ABS(AI8-AH8)+AI8)=2,(AE8+ABS(AF8-AE8)+ABS(AG8-AF8)+ABS(AH8-AG8)+ABS(AI8-AH8)+AI8)=0),"OK","N")),"N")</f>
        <v>OK</v>
      </c>
      <c r="AW8" s="23" t="str">
        <f t="shared" ref="AW8" si="8">IF(SUM(AJ8:AL8)&gt;0,"OK","N")</f>
        <v>OK</v>
      </c>
    </row>
    <row r="9" spans="1:88" ht="15">
      <c r="A9" s="58">
        <v>3</v>
      </c>
      <c r="B9" s="31" t="s">
        <v>5</v>
      </c>
      <c r="C9" s="24">
        <v>1</v>
      </c>
      <c r="D9" s="16"/>
      <c r="E9" s="24"/>
      <c r="F9" s="39">
        <v>1</v>
      </c>
      <c r="G9" s="32">
        <v>1</v>
      </c>
      <c r="H9" s="38">
        <v>1</v>
      </c>
      <c r="I9" s="32"/>
      <c r="J9" s="39">
        <v>1</v>
      </c>
      <c r="K9" s="32">
        <v>1</v>
      </c>
      <c r="L9" s="39">
        <v>1</v>
      </c>
      <c r="M9" s="32"/>
      <c r="N9" s="16"/>
      <c r="O9" s="42"/>
      <c r="P9" s="48"/>
      <c r="Q9" s="38"/>
      <c r="R9" s="48"/>
      <c r="S9" s="50">
        <v>1</v>
      </c>
      <c r="T9" s="38">
        <v>1</v>
      </c>
      <c r="U9" s="48">
        <v>1</v>
      </c>
      <c r="V9" s="50">
        <v>1</v>
      </c>
      <c r="W9" s="16">
        <v>1</v>
      </c>
      <c r="X9" s="38"/>
      <c r="Y9" s="32"/>
      <c r="Z9" s="50"/>
      <c r="AA9" s="17">
        <v>1</v>
      </c>
      <c r="AB9" s="24"/>
      <c r="AC9" s="50"/>
      <c r="AD9" s="17">
        <v>1</v>
      </c>
      <c r="AE9" s="24"/>
      <c r="AF9" s="50"/>
      <c r="AG9" s="50">
        <v>1</v>
      </c>
      <c r="AH9" s="50"/>
      <c r="AI9" s="53"/>
      <c r="AJ9" s="24"/>
      <c r="AK9" s="50">
        <v>1</v>
      </c>
      <c r="AL9" s="16"/>
      <c r="AN9" s="21" t="str">
        <f t="shared" si="0"/>
        <v>Finished</v>
      </c>
      <c r="AO9" s="18">
        <f t="shared" ref="AO9:AO72" si="9">IF(A9=0,"N",A9)</f>
        <v>3</v>
      </c>
      <c r="AP9" s="18" t="str">
        <f t="shared" ref="AP9:AP72" si="10">IF(ISBLANK(B9),"N","OK")</f>
        <v>OK</v>
      </c>
      <c r="AQ9" s="18" t="str">
        <f t="shared" ref="AQ9:AQ72" si="11">IF((C9+D9)=0,"N","OK")</f>
        <v>OK</v>
      </c>
      <c r="AR9" s="18" t="str">
        <f t="shared" si="4"/>
        <v>OK</v>
      </c>
      <c r="AS9" s="18" t="str">
        <f t="shared" ref="AS9:AS72" si="12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3">IF(SUM(X9:AA9)&gt;0,"OK","N")</f>
        <v>OK</v>
      </c>
      <c r="AU9" s="18" t="str">
        <f t="shared" ref="AU9:AU72" si="14">IF(SUM(AB9:AD9)&gt;0,"OK","N")</f>
        <v>OK</v>
      </c>
      <c r="AV9" s="22" t="str">
        <f t="shared" si="7"/>
        <v>OK</v>
      </c>
      <c r="AW9" s="23" t="str">
        <f t="shared" ref="AW9:AW72" si="15">IF(SUM(AJ9:AL9)&gt;0,"OK","N")</f>
        <v>OK</v>
      </c>
    </row>
    <row r="10" spans="1:88" ht="15">
      <c r="A10" s="58">
        <v>4</v>
      </c>
      <c r="B10" s="31" t="s">
        <v>6</v>
      </c>
      <c r="C10" s="24">
        <v>1</v>
      </c>
      <c r="D10" s="16"/>
      <c r="E10" s="24">
        <v>1</v>
      </c>
      <c r="F10" s="39"/>
      <c r="G10" s="32"/>
      <c r="H10" s="38"/>
      <c r="I10" s="32"/>
      <c r="J10" s="39"/>
      <c r="K10" s="32"/>
      <c r="L10" s="39"/>
      <c r="M10" s="32"/>
      <c r="N10" s="16"/>
      <c r="O10" s="42"/>
      <c r="P10" s="48"/>
      <c r="Q10" s="38"/>
      <c r="R10" s="48"/>
      <c r="S10" s="50"/>
      <c r="T10" s="38">
        <v>1</v>
      </c>
      <c r="U10" s="48">
        <v>1</v>
      </c>
      <c r="V10" s="50">
        <v>1</v>
      </c>
      <c r="W10" s="16">
        <v>1</v>
      </c>
      <c r="X10" s="38"/>
      <c r="Y10" s="32"/>
      <c r="Z10" s="50"/>
      <c r="AA10" s="17">
        <v>1</v>
      </c>
      <c r="AB10" s="24"/>
      <c r="AC10" s="50"/>
      <c r="AD10" s="17">
        <v>1</v>
      </c>
      <c r="AE10" s="24"/>
      <c r="AF10" s="50">
        <v>1</v>
      </c>
      <c r="AG10" s="50">
        <v>1</v>
      </c>
      <c r="AH10" s="50">
        <v>1</v>
      </c>
      <c r="AI10" s="53"/>
      <c r="AJ10" s="24"/>
      <c r="AK10" s="50">
        <v>1</v>
      </c>
      <c r="AL10" s="16"/>
      <c r="AN10" s="21" t="str">
        <f t="shared" si="0"/>
        <v>Finished</v>
      </c>
      <c r="AO10" s="18">
        <f t="shared" si="9"/>
        <v>4</v>
      </c>
      <c r="AP10" s="18" t="str">
        <f t="shared" si="10"/>
        <v>OK</v>
      </c>
      <c r="AQ10" s="18" t="str">
        <f t="shared" si="11"/>
        <v>OK</v>
      </c>
      <c r="AR10" s="18" t="str">
        <f t="shared" si="4"/>
        <v>OK</v>
      </c>
      <c r="AS10" s="18" t="str">
        <f t="shared" si="12"/>
        <v>OK</v>
      </c>
      <c r="AT10" s="18" t="str">
        <f t="shared" si="13"/>
        <v>OK</v>
      </c>
      <c r="AU10" s="18" t="str">
        <f t="shared" si="14"/>
        <v>OK</v>
      </c>
      <c r="AV10" s="22" t="str">
        <f t="shared" si="7"/>
        <v>OK</v>
      </c>
      <c r="AW10" s="23" t="str">
        <f t="shared" si="15"/>
        <v>OK</v>
      </c>
    </row>
    <row r="11" spans="1:88" ht="15">
      <c r="A11" s="58">
        <v>5</v>
      </c>
      <c r="B11" s="31" t="s">
        <v>7</v>
      </c>
      <c r="C11" s="24">
        <v>1</v>
      </c>
      <c r="D11" s="16"/>
      <c r="E11" s="24"/>
      <c r="F11" s="39">
        <v>1</v>
      </c>
      <c r="G11" s="32">
        <v>1</v>
      </c>
      <c r="H11" s="38">
        <v>1</v>
      </c>
      <c r="I11" s="32"/>
      <c r="J11" s="39">
        <v>1</v>
      </c>
      <c r="K11" s="32">
        <v>1</v>
      </c>
      <c r="L11" s="39">
        <v>1</v>
      </c>
      <c r="M11" s="32"/>
      <c r="N11" s="16"/>
      <c r="O11" s="42"/>
      <c r="P11" s="48"/>
      <c r="Q11" s="38"/>
      <c r="R11" s="48"/>
      <c r="S11" s="50">
        <v>1</v>
      </c>
      <c r="T11" s="38">
        <v>1</v>
      </c>
      <c r="U11" s="48"/>
      <c r="V11" s="50"/>
      <c r="W11" s="16"/>
      <c r="X11" s="38"/>
      <c r="Y11" s="32"/>
      <c r="Z11" s="50">
        <v>1</v>
      </c>
      <c r="AA11" s="17">
        <v>1</v>
      </c>
      <c r="AB11" s="24"/>
      <c r="AC11" s="50"/>
      <c r="AD11" s="17">
        <v>1</v>
      </c>
      <c r="AE11" s="24"/>
      <c r="AF11" s="50"/>
      <c r="AG11" s="50">
        <v>1</v>
      </c>
      <c r="AH11" s="50"/>
      <c r="AI11" s="53"/>
      <c r="AJ11" s="24"/>
      <c r="AK11" s="50">
        <v>1</v>
      </c>
      <c r="AL11" s="16">
        <v>1</v>
      </c>
      <c r="AN11" s="21" t="str">
        <f t="shared" si="0"/>
        <v>Finished</v>
      </c>
      <c r="AO11" s="18">
        <f t="shared" si="9"/>
        <v>5</v>
      </c>
      <c r="AP11" s="18" t="str">
        <f t="shared" si="10"/>
        <v>OK</v>
      </c>
      <c r="AQ11" s="18" t="str">
        <f t="shared" si="11"/>
        <v>OK</v>
      </c>
      <c r="AR11" s="18" t="str">
        <f t="shared" si="4"/>
        <v>OK</v>
      </c>
      <c r="AS11" s="18" t="str">
        <f t="shared" si="12"/>
        <v>OK</v>
      </c>
      <c r="AT11" s="18" t="str">
        <f t="shared" si="13"/>
        <v>OK</v>
      </c>
      <c r="AU11" s="18" t="str">
        <f t="shared" si="14"/>
        <v>OK</v>
      </c>
      <c r="AV11" s="22" t="str">
        <f t="shared" si="7"/>
        <v>OK</v>
      </c>
      <c r="AW11" s="23" t="str">
        <f t="shared" si="15"/>
        <v>OK</v>
      </c>
    </row>
    <row r="12" spans="1:88" ht="15">
      <c r="A12" s="58">
        <v>6</v>
      </c>
      <c r="B12" s="31" t="s">
        <v>8</v>
      </c>
      <c r="C12" s="24">
        <v>1</v>
      </c>
      <c r="D12" s="16"/>
      <c r="E12" s="24"/>
      <c r="F12" s="39">
        <v>1</v>
      </c>
      <c r="G12" s="32">
        <v>1</v>
      </c>
      <c r="H12" s="38">
        <v>1</v>
      </c>
      <c r="I12" s="32">
        <v>1</v>
      </c>
      <c r="J12" s="39">
        <v>1</v>
      </c>
      <c r="K12" s="32">
        <v>1</v>
      </c>
      <c r="L12" s="39">
        <v>1</v>
      </c>
      <c r="M12" s="32">
        <v>1</v>
      </c>
      <c r="N12" s="16">
        <v>1</v>
      </c>
      <c r="O12" s="42"/>
      <c r="P12" s="48"/>
      <c r="Q12" s="38"/>
      <c r="R12" s="48">
        <v>1</v>
      </c>
      <c r="S12" s="50">
        <v>1</v>
      </c>
      <c r="T12" s="38">
        <v>1</v>
      </c>
      <c r="U12" s="48">
        <v>1</v>
      </c>
      <c r="V12" s="50"/>
      <c r="W12" s="16"/>
      <c r="X12" s="38">
        <v>1</v>
      </c>
      <c r="Y12" s="32">
        <v>1</v>
      </c>
      <c r="Z12" s="50"/>
      <c r="AA12" s="17"/>
      <c r="AB12" s="24"/>
      <c r="AC12" s="50">
        <v>1</v>
      </c>
      <c r="AD12" s="17">
        <v>1</v>
      </c>
      <c r="AE12" s="24"/>
      <c r="AF12" s="50">
        <v>1</v>
      </c>
      <c r="AG12" s="50"/>
      <c r="AH12" s="50"/>
      <c r="AI12" s="53"/>
      <c r="AJ12" s="24">
        <v>1</v>
      </c>
      <c r="AK12" s="50">
        <v>1</v>
      </c>
      <c r="AL12" s="16"/>
      <c r="AN12" s="21" t="str">
        <f t="shared" si="0"/>
        <v>Finished</v>
      </c>
      <c r="AO12" s="18">
        <f t="shared" si="9"/>
        <v>6</v>
      </c>
      <c r="AP12" s="18" t="str">
        <f t="shared" si="10"/>
        <v>OK</v>
      </c>
      <c r="AQ12" s="18" t="str">
        <f t="shared" si="11"/>
        <v>OK</v>
      </c>
      <c r="AR12" s="18" t="str">
        <f t="shared" si="4"/>
        <v>OK</v>
      </c>
      <c r="AS12" s="18" t="str">
        <f t="shared" si="12"/>
        <v>OK</v>
      </c>
      <c r="AT12" s="18" t="str">
        <f t="shared" si="13"/>
        <v>OK</v>
      </c>
      <c r="AU12" s="18" t="str">
        <f t="shared" si="14"/>
        <v>OK</v>
      </c>
      <c r="AV12" s="22" t="str">
        <f t="shared" si="7"/>
        <v>OK</v>
      </c>
      <c r="AW12" s="23" t="str">
        <f t="shared" si="15"/>
        <v>OK</v>
      </c>
    </row>
    <row r="13" spans="1:88" ht="15">
      <c r="A13" s="58">
        <v>7</v>
      </c>
      <c r="B13" s="31" t="s">
        <v>9</v>
      </c>
      <c r="C13" s="24">
        <v>1</v>
      </c>
      <c r="D13" s="16">
        <v>1</v>
      </c>
      <c r="E13" s="24"/>
      <c r="F13" s="39">
        <v>1</v>
      </c>
      <c r="G13" s="32"/>
      <c r="H13" s="38">
        <v>1</v>
      </c>
      <c r="I13" s="32"/>
      <c r="J13" s="39">
        <v>1</v>
      </c>
      <c r="K13" s="32">
        <v>1</v>
      </c>
      <c r="L13" s="39">
        <v>1</v>
      </c>
      <c r="M13" s="32"/>
      <c r="N13" s="16"/>
      <c r="O13" s="42"/>
      <c r="P13" s="48"/>
      <c r="Q13" s="38"/>
      <c r="R13" s="48"/>
      <c r="S13" s="50">
        <v>1</v>
      </c>
      <c r="T13" s="38">
        <v>1</v>
      </c>
      <c r="U13" s="48">
        <v>1</v>
      </c>
      <c r="V13" s="50"/>
      <c r="W13" s="16"/>
      <c r="X13" s="38"/>
      <c r="Y13" s="32"/>
      <c r="Z13" s="50"/>
      <c r="AA13" s="17">
        <v>1</v>
      </c>
      <c r="AB13" s="24"/>
      <c r="AC13" s="50">
        <v>1</v>
      </c>
      <c r="AD13" s="17"/>
      <c r="AE13" s="24"/>
      <c r="AF13" s="50">
        <v>1</v>
      </c>
      <c r="AG13" s="50"/>
      <c r="AH13" s="50"/>
      <c r="AI13" s="53"/>
      <c r="AJ13" s="24"/>
      <c r="AK13" s="50">
        <v>1</v>
      </c>
      <c r="AL13" s="16"/>
      <c r="AN13" s="21" t="str">
        <f t="shared" si="0"/>
        <v>Finished</v>
      </c>
      <c r="AO13" s="18">
        <f t="shared" si="9"/>
        <v>7</v>
      </c>
      <c r="AP13" s="18" t="str">
        <f t="shared" si="10"/>
        <v>OK</v>
      </c>
      <c r="AQ13" s="18" t="str">
        <f t="shared" si="11"/>
        <v>OK</v>
      </c>
      <c r="AR13" s="18" t="str">
        <f t="shared" si="4"/>
        <v>OK</v>
      </c>
      <c r="AS13" s="18" t="str">
        <f t="shared" si="12"/>
        <v>OK</v>
      </c>
      <c r="AT13" s="18" t="str">
        <f t="shared" si="13"/>
        <v>OK</v>
      </c>
      <c r="AU13" s="18" t="str">
        <f t="shared" si="14"/>
        <v>OK</v>
      </c>
      <c r="AV13" s="22" t="str">
        <f t="shared" si="7"/>
        <v>OK</v>
      </c>
      <c r="AW13" s="23" t="str">
        <f t="shared" si="15"/>
        <v>OK</v>
      </c>
    </row>
    <row r="14" spans="1:88" ht="15">
      <c r="A14" s="58">
        <v>8</v>
      </c>
      <c r="B14" s="31" t="s">
        <v>10</v>
      </c>
      <c r="C14" s="24">
        <v>1</v>
      </c>
      <c r="D14" s="16"/>
      <c r="E14" s="24"/>
      <c r="F14" s="39">
        <v>1</v>
      </c>
      <c r="G14" s="32">
        <v>1</v>
      </c>
      <c r="H14" s="38">
        <v>1</v>
      </c>
      <c r="I14" s="32"/>
      <c r="J14" s="39">
        <v>1</v>
      </c>
      <c r="K14" s="32">
        <v>1</v>
      </c>
      <c r="L14" s="39">
        <v>1</v>
      </c>
      <c r="M14" s="32"/>
      <c r="N14" s="16"/>
      <c r="O14" s="42"/>
      <c r="P14" s="48"/>
      <c r="Q14" s="38"/>
      <c r="R14" s="48"/>
      <c r="S14" s="50">
        <v>1</v>
      </c>
      <c r="T14" s="38">
        <v>1</v>
      </c>
      <c r="U14" s="48">
        <v>1</v>
      </c>
      <c r="V14" s="50"/>
      <c r="W14" s="16"/>
      <c r="X14" s="38"/>
      <c r="Y14" s="32"/>
      <c r="Z14" s="50"/>
      <c r="AA14" s="17">
        <v>1</v>
      </c>
      <c r="AB14" s="24">
        <v>1</v>
      </c>
      <c r="AC14" s="50">
        <v>1</v>
      </c>
      <c r="AD14" s="17">
        <v>1</v>
      </c>
      <c r="AE14" s="24">
        <v>1</v>
      </c>
      <c r="AF14" s="50">
        <v>1</v>
      </c>
      <c r="AG14" s="50"/>
      <c r="AH14" s="50"/>
      <c r="AI14" s="53"/>
      <c r="AJ14" s="24"/>
      <c r="AK14" s="50">
        <v>1</v>
      </c>
      <c r="AL14" s="16"/>
      <c r="AN14" s="21" t="str">
        <f t="shared" si="0"/>
        <v>Finished</v>
      </c>
      <c r="AO14" s="18">
        <f t="shared" si="9"/>
        <v>8</v>
      </c>
      <c r="AP14" s="18" t="str">
        <f t="shared" si="10"/>
        <v>OK</v>
      </c>
      <c r="AQ14" s="18" t="str">
        <f t="shared" si="11"/>
        <v>OK</v>
      </c>
      <c r="AR14" s="18" t="str">
        <f t="shared" si="4"/>
        <v>OK</v>
      </c>
      <c r="AS14" s="18" t="str">
        <f t="shared" si="12"/>
        <v>OK</v>
      </c>
      <c r="AT14" s="18" t="str">
        <f t="shared" si="13"/>
        <v>OK</v>
      </c>
      <c r="AU14" s="18" t="str">
        <f t="shared" si="14"/>
        <v>OK</v>
      </c>
      <c r="AV14" s="22" t="str">
        <f t="shared" si="7"/>
        <v>OK</v>
      </c>
      <c r="AW14" s="23" t="str">
        <f t="shared" si="15"/>
        <v>OK</v>
      </c>
    </row>
    <row r="15" spans="1:88" ht="15">
      <c r="A15" s="58">
        <v>9</v>
      </c>
      <c r="B15" s="31" t="s">
        <v>11</v>
      </c>
      <c r="C15" s="24">
        <v>1</v>
      </c>
      <c r="D15" s="16"/>
      <c r="E15" s="24">
        <v>1</v>
      </c>
      <c r="F15" s="39"/>
      <c r="G15" s="32"/>
      <c r="H15" s="38"/>
      <c r="I15" s="32"/>
      <c r="J15" s="39"/>
      <c r="K15" s="32"/>
      <c r="L15" s="39"/>
      <c r="M15" s="32"/>
      <c r="N15" s="16"/>
      <c r="O15" s="42">
        <v>1</v>
      </c>
      <c r="P15" s="48">
        <v>1</v>
      </c>
      <c r="Q15" s="38"/>
      <c r="R15" s="48"/>
      <c r="S15" s="50"/>
      <c r="T15" s="38"/>
      <c r="U15" s="48"/>
      <c r="V15" s="50"/>
      <c r="W15" s="16"/>
      <c r="X15" s="38"/>
      <c r="Y15" s="32"/>
      <c r="Z15" s="50"/>
      <c r="AA15" s="17">
        <v>1</v>
      </c>
      <c r="AB15" s="24"/>
      <c r="AC15" s="50">
        <v>1</v>
      </c>
      <c r="AD15" s="17">
        <v>1</v>
      </c>
      <c r="AE15" s="24"/>
      <c r="AF15" s="50">
        <v>1</v>
      </c>
      <c r="AG15" s="50">
        <v>1</v>
      </c>
      <c r="AH15" s="50"/>
      <c r="AI15" s="53"/>
      <c r="AJ15" s="24">
        <v>1</v>
      </c>
      <c r="AK15" s="50">
        <v>1</v>
      </c>
      <c r="AL15" s="16"/>
      <c r="AN15" s="21" t="str">
        <f t="shared" si="0"/>
        <v>Finished</v>
      </c>
      <c r="AO15" s="18">
        <f t="shared" si="9"/>
        <v>9</v>
      </c>
      <c r="AP15" s="18" t="str">
        <f t="shared" si="10"/>
        <v>OK</v>
      </c>
      <c r="AQ15" s="18" t="str">
        <f t="shared" si="11"/>
        <v>OK</v>
      </c>
      <c r="AR15" s="18" t="str">
        <f t="shared" si="4"/>
        <v>OK</v>
      </c>
      <c r="AS15" s="18" t="str">
        <f t="shared" si="12"/>
        <v>OK</v>
      </c>
      <c r="AT15" s="18" t="str">
        <f t="shared" si="13"/>
        <v>OK</v>
      </c>
      <c r="AU15" s="18" t="str">
        <f t="shared" si="14"/>
        <v>OK</v>
      </c>
      <c r="AV15" s="22" t="str">
        <f t="shared" si="7"/>
        <v>OK</v>
      </c>
      <c r="AW15" s="23" t="str">
        <f t="shared" si="15"/>
        <v>OK</v>
      </c>
    </row>
    <row r="16" spans="1:88" ht="15">
      <c r="A16" s="58">
        <v>10</v>
      </c>
      <c r="B16" s="31" t="s">
        <v>12</v>
      </c>
      <c r="C16" s="24">
        <v>1</v>
      </c>
      <c r="D16" s="16"/>
      <c r="E16" s="24">
        <v>1</v>
      </c>
      <c r="F16" s="39"/>
      <c r="G16" s="32"/>
      <c r="H16" s="38"/>
      <c r="I16" s="32"/>
      <c r="J16" s="39"/>
      <c r="K16" s="32"/>
      <c r="L16" s="39"/>
      <c r="M16" s="32"/>
      <c r="N16" s="16"/>
      <c r="O16" s="42"/>
      <c r="P16" s="48"/>
      <c r="Q16" s="38"/>
      <c r="R16" s="48"/>
      <c r="S16" s="50"/>
      <c r="T16" s="38">
        <v>1</v>
      </c>
      <c r="U16" s="48">
        <v>1</v>
      </c>
      <c r="V16" s="50"/>
      <c r="W16" s="16"/>
      <c r="X16" s="38">
        <v>1</v>
      </c>
      <c r="Y16" s="32"/>
      <c r="Z16" s="50"/>
      <c r="AA16" s="17"/>
      <c r="AB16" s="24">
        <v>1</v>
      </c>
      <c r="AC16" s="50"/>
      <c r="AD16" s="17"/>
      <c r="AE16" s="24">
        <v>1</v>
      </c>
      <c r="AF16" s="50"/>
      <c r="AG16" s="50"/>
      <c r="AH16" s="50"/>
      <c r="AI16" s="53"/>
      <c r="AJ16" s="24"/>
      <c r="AK16" s="50">
        <v>1</v>
      </c>
      <c r="AL16" s="16"/>
      <c r="AN16" s="21" t="str">
        <f t="shared" si="0"/>
        <v>Finished</v>
      </c>
      <c r="AO16" s="18">
        <f t="shared" si="9"/>
        <v>10</v>
      </c>
      <c r="AP16" s="18" t="str">
        <f t="shared" si="10"/>
        <v>OK</v>
      </c>
      <c r="AQ16" s="18" t="str">
        <f t="shared" si="11"/>
        <v>OK</v>
      </c>
      <c r="AR16" s="18" t="str">
        <f t="shared" si="4"/>
        <v>OK</v>
      </c>
      <c r="AS16" s="18" t="str">
        <f t="shared" si="12"/>
        <v>OK</v>
      </c>
      <c r="AT16" s="18" t="str">
        <f t="shared" si="13"/>
        <v>OK</v>
      </c>
      <c r="AU16" s="18" t="str">
        <f t="shared" si="14"/>
        <v>OK</v>
      </c>
      <c r="AV16" s="22" t="str">
        <f t="shared" si="7"/>
        <v>OK</v>
      </c>
      <c r="AW16" s="23" t="str">
        <f t="shared" si="15"/>
        <v>OK</v>
      </c>
    </row>
    <row r="17" spans="1:49" ht="15">
      <c r="A17" s="58">
        <v>11</v>
      </c>
      <c r="B17" s="31" t="s">
        <v>13</v>
      </c>
      <c r="C17" s="24">
        <v>1</v>
      </c>
      <c r="D17" s="16"/>
      <c r="E17" s="24">
        <v>1</v>
      </c>
      <c r="F17" s="39"/>
      <c r="G17" s="32"/>
      <c r="H17" s="38"/>
      <c r="I17" s="32"/>
      <c r="J17" s="39"/>
      <c r="K17" s="32"/>
      <c r="L17" s="39"/>
      <c r="M17" s="32"/>
      <c r="N17" s="16"/>
      <c r="O17" s="42"/>
      <c r="P17" s="48"/>
      <c r="Q17" s="38"/>
      <c r="R17" s="48"/>
      <c r="S17" s="50"/>
      <c r="T17" s="38">
        <v>1</v>
      </c>
      <c r="U17" s="48">
        <v>1</v>
      </c>
      <c r="V17" s="50">
        <v>1</v>
      </c>
      <c r="W17" s="16"/>
      <c r="X17" s="38">
        <v>1</v>
      </c>
      <c r="Y17" s="32"/>
      <c r="Z17" s="50"/>
      <c r="AA17" s="17"/>
      <c r="AB17" s="24">
        <v>1</v>
      </c>
      <c r="AC17" s="50"/>
      <c r="AD17" s="17"/>
      <c r="AE17" s="24">
        <v>1</v>
      </c>
      <c r="AF17" s="50"/>
      <c r="AG17" s="50"/>
      <c r="AH17" s="50"/>
      <c r="AI17" s="53"/>
      <c r="AJ17" s="24"/>
      <c r="AK17" s="50">
        <v>1</v>
      </c>
      <c r="AL17" s="16"/>
      <c r="AN17" s="21" t="str">
        <f t="shared" si="0"/>
        <v>Finished</v>
      </c>
      <c r="AO17" s="18">
        <f t="shared" si="9"/>
        <v>11</v>
      </c>
      <c r="AP17" s="18" t="str">
        <f t="shared" si="10"/>
        <v>OK</v>
      </c>
      <c r="AQ17" s="18" t="str">
        <f t="shared" si="11"/>
        <v>OK</v>
      </c>
      <c r="AR17" s="18" t="str">
        <f t="shared" si="4"/>
        <v>OK</v>
      </c>
      <c r="AS17" s="18" t="str">
        <f t="shared" si="12"/>
        <v>OK</v>
      </c>
      <c r="AT17" s="18" t="str">
        <f t="shared" si="13"/>
        <v>OK</v>
      </c>
      <c r="AU17" s="18" t="str">
        <f t="shared" si="14"/>
        <v>OK</v>
      </c>
      <c r="AV17" s="22" t="str">
        <f t="shared" si="7"/>
        <v>OK</v>
      </c>
      <c r="AW17" s="23" t="str">
        <f t="shared" si="15"/>
        <v>OK</v>
      </c>
    </row>
    <row r="18" spans="1:49" ht="15">
      <c r="A18" s="58">
        <v>12</v>
      </c>
      <c r="B18" s="31" t="s">
        <v>14</v>
      </c>
      <c r="C18" s="24">
        <v>1</v>
      </c>
      <c r="D18" s="16"/>
      <c r="E18" s="24">
        <v>1</v>
      </c>
      <c r="F18" s="39">
        <v>1</v>
      </c>
      <c r="G18" s="32"/>
      <c r="H18" s="38">
        <v>1</v>
      </c>
      <c r="I18" s="32"/>
      <c r="J18" s="39">
        <v>1</v>
      </c>
      <c r="K18" s="32">
        <v>1</v>
      </c>
      <c r="L18" s="39">
        <v>1</v>
      </c>
      <c r="M18" s="32"/>
      <c r="N18" s="16"/>
      <c r="O18" s="42"/>
      <c r="P18" s="48"/>
      <c r="Q18" s="38"/>
      <c r="R18" s="48"/>
      <c r="S18" s="50"/>
      <c r="T18" s="38">
        <v>1</v>
      </c>
      <c r="U18" s="48">
        <v>1</v>
      </c>
      <c r="V18" s="50">
        <v>1</v>
      </c>
      <c r="W18" s="16"/>
      <c r="X18" s="38"/>
      <c r="Y18" s="32">
        <v>1</v>
      </c>
      <c r="Z18" s="50"/>
      <c r="AA18" s="17"/>
      <c r="AB18" s="24"/>
      <c r="AC18" s="50"/>
      <c r="AD18" s="17">
        <v>1</v>
      </c>
      <c r="AE18" s="24"/>
      <c r="AF18" s="50">
        <v>1</v>
      </c>
      <c r="AG18" s="50">
        <v>1</v>
      </c>
      <c r="AH18" s="50"/>
      <c r="AI18" s="53"/>
      <c r="AJ18" s="24"/>
      <c r="AK18" s="50">
        <v>1</v>
      </c>
      <c r="AL18" s="16"/>
      <c r="AN18" s="21" t="str">
        <f t="shared" si="0"/>
        <v>Finished</v>
      </c>
      <c r="AO18" s="18">
        <f t="shared" si="9"/>
        <v>12</v>
      </c>
      <c r="AP18" s="18" t="str">
        <f t="shared" si="10"/>
        <v>OK</v>
      </c>
      <c r="AQ18" s="18" t="str">
        <f t="shared" si="11"/>
        <v>OK</v>
      </c>
      <c r="AR18" s="18" t="str">
        <f t="shared" si="4"/>
        <v>OK</v>
      </c>
      <c r="AS18" s="18" t="str">
        <f t="shared" si="12"/>
        <v>OK</v>
      </c>
      <c r="AT18" s="18" t="str">
        <f t="shared" si="13"/>
        <v>OK</v>
      </c>
      <c r="AU18" s="18" t="str">
        <f t="shared" si="14"/>
        <v>OK</v>
      </c>
      <c r="AV18" s="22" t="str">
        <f t="shared" si="7"/>
        <v>OK</v>
      </c>
      <c r="AW18" s="23" t="str">
        <f t="shared" si="15"/>
        <v>OK</v>
      </c>
    </row>
    <row r="19" spans="1:49" ht="15">
      <c r="A19" s="58">
        <v>13</v>
      </c>
      <c r="B19" s="31" t="s">
        <v>15</v>
      </c>
      <c r="C19" s="24">
        <v>1</v>
      </c>
      <c r="D19" s="16"/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/>
      <c r="P19" s="48"/>
      <c r="Q19" s="38"/>
      <c r="R19" s="48"/>
      <c r="S19" s="50">
        <v>1</v>
      </c>
      <c r="T19" s="38">
        <v>1</v>
      </c>
      <c r="U19" s="48"/>
      <c r="V19" s="50"/>
      <c r="W19" s="16"/>
      <c r="X19" s="38"/>
      <c r="Y19" s="32"/>
      <c r="Z19" s="50">
        <v>1</v>
      </c>
      <c r="AA19" s="17">
        <v>1</v>
      </c>
      <c r="AB19" s="24"/>
      <c r="AC19" s="50">
        <v>1</v>
      </c>
      <c r="AD19" s="17"/>
      <c r="AE19" s="24"/>
      <c r="AF19" s="50"/>
      <c r="AG19" s="50"/>
      <c r="AH19" s="50">
        <v>1</v>
      </c>
      <c r="AI19" s="53">
        <v>1</v>
      </c>
      <c r="AJ19" s="24"/>
      <c r="AK19" s="50">
        <v>1</v>
      </c>
      <c r="AL19" s="16"/>
      <c r="AN19" s="21" t="str">
        <f t="shared" si="0"/>
        <v>Finished</v>
      </c>
      <c r="AO19" s="18">
        <f t="shared" si="9"/>
        <v>13</v>
      </c>
      <c r="AP19" s="18" t="str">
        <f t="shared" si="10"/>
        <v>OK</v>
      </c>
      <c r="AQ19" s="18" t="str">
        <f t="shared" si="11"/>
        <v>OK</v>
      </c>
      <c r="AR19" s="18" t="str">
        <f t="shared" si="4"/>
        <v>OK</v>
      </c>
      <c r="AS19" s="18" t="str">
        <f t="shared" si="12"/>
        <v>OK</v>
      </c>
      <c r="AT19" s="18" t="str">
        <f t="shared" si="13"/>
        <v>OK</v>
      </c>
      <c r="AU19" s="18" t="str">
        <f t="shared" si="14"/>
        <v>OK</v>
      </c>
      <c r="AV19" s="22" t="str">
        <f t="shared" si="7"/>
        <v>OK</v>
      </c>
      <c r="AW19" s="23" t="str">
        <f t="shared" si="15"/>
        <v>OK</v>
      </c>
    </row>
    <row r="20" spans="1:49" ht="15">
      <c r="A20" s="58">
        <v>14</v>
      </c>
      <c r="B20" s="31" t="s">
        <v>16</v>
      </c>
      <c r="C20" s="24">
        <v>1</v>
      </c>
      <c r="D20" s="16"/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/>
      <c r="R20" s="48"/>
      <c r="S20" s="50">
        <v>1</v>
      </c>
      <c r="T20" s="38">
        <v>1</v>
      </c>
      <c r="U20" s="48"/>
      <c r="V20" s="50"/>
      <c r="W20" s="16"/>
      <c r="X20" s="38"/>
      <c r="Y20" s="32"/>
      <c r="Z20" s="50">
        <v>1</v>
      </c>
      <c r="AA20" s="17">
        <v>1</v>
      </c>
      <c r="AB20" s="24"/>
      <c r="AC20" s="50">
        <v>1</v>
      </c>
      <c r="AD20" s="17"/>
      <c r="AE20" s="24"/>
      <c r="AF20" s="50"/>
      <c r="AG20" s="50"/>
      <c r="AH20" s="50">
        <v>1</v>
      </c>
      <c r="AI20" s="53">
        <v>1</v>
      </c>
      <c r="AJ20" s="24"/>
      <c r="AK20" s="50">
        <v>1</v>
      </c>
      <c r="AL20" s="16"/>
      <c r="AN20" s="21" t="str">
        <f t="shared" si="0"/>
        <v>Finished</v>
      </c>
      <c r="AO20" s="18">
        <f t="shared" si="9"/>
        <v>14</v>
      </c>
      <c r="AP20" s="18" t="str">
        <f t="shared" si="10"/>
        <v>OK</v>
      </c>
      <c r="AQ20" s="18" t="str">
        <f t="shared" si="11"/>
        <v>OK</v>
      </c>
      <c r="AR20" s="18" t="str">
        <f t="shared" si="4"/>
        <v>OK</v>
      </c>
      <c r="AS20" s="18" t="str">
        <f t="shared" si="12"/>
        <v>OK</v>
      </c>
      <c r="AT20" s="18" t="str">
        <f t="shared" si="13"/>
        <v>OK</v>
      </c>
      <c r="AU20" s="18" t="str">
        <f t="shared" si="14"/>
        <v>OK</v>
      </c>
      <c r="AV20" s="22" t="str">
        <f t="shared" si="7"/>
        <v>OK</v>
      </c>
      <c r="AW20" s="23" t="str">
        <f t="shared" si="15"/>
        <v>OK</v>
      </c>
    </row>
    <row r="21" spans="1:49" ht="15">
      <c r="A21" s="58">
        <v>15</v>
      </c>
      <c r="B21" s="31" t="s">
        <v>17</v>
      </c>
      <c r="C21" s="24">
        <v>1</v>
      </c>
      <c r="D21" s="16"/>
      <c r="E21" s="24">
        <v>1</v>
      </c>
      <c r="F21" s="39">
        <v>1</v>
      </c>
      <c r="G21" s="32">
        <v>1</v>
      </c>
      <c r="H21" s="38">
        <v>1</v>
      </c>
      <c r="I21" s="32"/>
      <c r="J21" s="39">
        <v>1</v>
      </c>
      <c r="K21" s="32">
        <v>1</v>
      </c>
      <c r="L21" s="39">
        <v>1</v>
      </c>
      <c r="M21" s="32"/>
      <c r="N21" s="16"/>
      <c r="O21" s="42"/>
      <c r="P21" s="48"/>
      <c r="Q21" s="38"/>
      <c r="R21" s="48"/>
      <c r="S21" s="50"/>
      <c r="T21" s="38"/>
      <c r="U21" s="48">
        <v>1</v>
      </c>
      <c r="V21" s="50">
        <v>1</v>
      </c>
      <c r="W21" s="16">
        <v>1</v>
      </c>
      <c r="X21" s="38"/>
      <c r="Y21" s="32"/>
      <c r="Z21" s="50"/>
      <c r="AA21" s="17">
        <v>1</v>
      </c>
      <c r="AB21" s="24"/>
      <c r="AC21" s="50">
        <v>1</v>
      </c>
      <c r="AD21" s="17"/>
      <c r="AE21" s="24"/>
      <c r="AF21" s="50"/>
      <c r="AG21" s="50">
        <v>1</v>
      </c>
      <c r="AH21" s="50">
        <v>1</v>
      </c>
      <c r="AI21" s="53"/>
      <c r="AJ21" s="24"/>
      <c r="AK21" s="50">
        <v>1</v>
      </c>
      <c r="AL21" s="16"/>
      <c r="AN21" s="21" t="str">
        <f t="shared" si="0"/>
        <v>Finished</v>
      </c>
      <c r="AO21" s="18">
        <f t="shared" si="9"/>
        <v>15</v>
      </c>
      <c r="AP21" s="18" t="str">
        <f t="shared" si="10"/>
        <v>OK</v>
      </c>
      <c r="AQ21" s="18" t="str">
        <f t="shared" si="11"/>
        <v>OK</v>
      </c>
      <c r="AR21" s="18" t="str">
        <f t="shared" si="4"/>
        <v>OK</v>
      </c>
      <c r="AS21" s="18" t="str">
        <f t="shared" si="12"/>
        <v>OK</v>
      </c>
      <c r="AT21" s="18" t="str">
        <f t="shared" si="13"/>
        <v>OK</v>
      </c>
      <c r="AU21" s="18" t="str">
        <f t="shared" si="14"/>
        <v>OK</v>
      </c>
      <c r="AV21" s="22" t="str">
        <f t="shared" si="7"/>
        <v>OK</v>
      </c>
      <c r="AW21" s="23" t="str">
        <f t="shared" si="15"/>
        <v>OK</v>
      </c>
    </row>
    <row r="22" spans="1:49" ht="15">
      <c r="A22" s="58">
        <v>16</v>
      </c>
      <c r="B22" s="31" t="s">
        <v>18</v>
      </c>
      <c r="C22" s="24">
        <v>1</v>
      </c>
      <c r="D22" s="16"/>
      <c r="E22" s="24"/>
      <c r="F22" s="39">
        <v>1</v>
      </c>
      <c r="G22" s="32">
        <v>1</v>
      </c>
      <c r="H22" s="38">
        <v>1</v>
      </c>
      <c r="I22" s="32"/>
      <c r="J22" s="39">
        <v>1</v>
      </c>
      <c r="K22" s="32">
        <v>1</v>
      </c>
      <c r="L22" s="39">
        <v>1</v>
      </c>
      <c r="M22" s="32"/>
      <c r="N22" s="16"/>
      <c r="O22" s="42"/>
      <c r="P22" s="48"/>
      <c r="Q22" s="38"/>
      <c r="R22" s="48"/>
      <c r="S22" s="50"/>
      <c r="T22" s="38"/>
      <c r="U22" s="48">
        <v>1</v>
      </c>
      <c r="V22" s="50">
        <v>1</v>
      </c>
      <c r="W22" s="16">
        <v>1</v>
      </c>
      <c r="X22" s="38"/>
      <c r="Y22" s="32">
        <v>1</v>
      </c>
      <c r="Z22" s="50"/>
      <c r="AA22" s="17">
        <v>1</v>
      </c>
      <c r="AB22" s="24"/>
      <c r="AC22" s="50">
        <v>1</v>
      </c>
      <c r="AD22" s="17"/>
      <c r="AE22" s="24">
        <v>1</v>
      </c>
      <c r="AF22" s="50">
        <v>1</v>
      </c>
      <c r="AG22" s="50"/>
      <c r="AH22" s="50"/>
      <c r="AI22" s="53"/>
      <c r="AJ22" s="24"/>
      <c r="AK22" s="50">
        <v>1</v>
      </c>
      <c r="AL22" s="16"/>
      <c r="AN22" s="21" t="str">
        <f t="shared" si="0"/>
        <v>Finished</v>
      </c>
      <c r="AO22" s="18">
        <f t="shared" si="9"/>
        <v>16</v>
      </c>
      <c r="AP22" s="18" t="str">
        <f t="shared" si="10"/>
        <v>OK</v>
      </c>
      <c r="AQ22" s="18" t="str">
        <f t="shared" si="11"/>
        <v>OK</v>
      </c>
      <c r="AR22" s="18" t="str">
        <f t="shared" si="4"/>
        <v>OK</v>
      </c>
      <c r="AS22" s="18" t="str">
        <f t="shared" si="12"/>
        <v>OK</v>
      </c>
      <c r="AT22" s="18" t="str">
        <f t="shared" si="13"/>
        <v>OK</v>
      </c>
      <c r="AU22" s="18" t="str">
        <f t="shared" si="14"/>
        <v>OK</v>
      </c>
      <c r="AV22" s="22" t="str">
        <f t="shared" si="7"/>
        <v>OK</v>
      </c>
      <c r="AW22" s="23" t="str">
        <f t="shared" si="15"/>
        <v>OK</v>
      </c>
    </row>
    <row r="23" spans="1:49" ht="15">
      <c r="A23" s="58">
        <v>17</v>
      </c>
      <c r="B23" s="31" t="s">
        <v>19</v>
      </c>
      <c r="C23" s="24">
        <v>1</v>
      </c>
      <c r="D23" s="16"/>
      <c r="E23" s="24">
        <v>1</v>
      </c>
      <c r="F23" s="39"/>
      <c r="G23" s="32"/>
      <c r="H23" s="38"/>
      <c r="I23" s="32"/>
      <c r="J23" s="39"/>
      <c r="K23" s="32"/>
      <c r="L23" s="39"/>
      <c r="M23" s="32"/>
      <c r="N23" s="16"/>
      <c r="O23" s="42"/>
      <c r="P23" s="48"/>
      <c r="Q23" s="38"/>
      <c r="R23" s="48"/>
      <c r="S23" s="50"/>
      <c r="T23" s="38"/>
      <c r="U23" s="48"/>
      <c r="V23" s="50">
        <v>1</v>
      </c>
      <c r="W23" s="16">
        <v>1</v>
      </c>
      <c r="X23" s="38"/>
      <c r="Y23" s="32"/>
      <c r="Z23" s="50"/>
      <c r="AA23" s="17">
        <v>1</v>
      </c>
      <c r="AB23" s="24"/>
      <c r="AC23" s="50"/>
      <c r="AD23" s="17">
        <v>1</v>
      </c>
      <c r="AE23" s="24"/>
      <c r="AF23" s="50">
        <v>1</v>
      </c>
      <c r="AG23" s="50"/>
      <c r="AH23" s="50"/>
      <c r="AI23" s="53"/>
      <c r="AJ23" s="24"/>
      <c r="AK23" s="50">
        <v>1</v>
      </c>
      <c r="AL23" s="16"/>
      <c r="AN23" s="21" t="str">
        <f t="shared" si="0"/>
        <v>Finished</v>
      </c>
      <c r="AO23" s="18">
        <f t="shared" si="9"/>
        <v>17</v>
      </c>
      <c r="AP23" s="18" t="str">
        <f t="shared" si="10"/>
        <v>OK</v>
      </c>
      <c r="AQ23" s="18" t="str">
        <f t="shared" si="11"/>
        <v>OK</v>
      </c>
      <c r="AR23" s="18" t="str">
        <f t="shared" si="4"/>
        <v>OK</v>
      </c>
      <c r="AS23" s="18" t="str">
        <f t="shared" si="12"/>
        <v>OK</v>
      </c>
      <c r="AT23" s="18" t="str">
        <f t="shared" si="13"/>
        <v>OK</v>
      </c>
      <c r="AU23" s="18" t="str">
        <f t="shared" si="14"/>
        <v>OK</v>
      </c>
      <c r="AV23" s="22" t="str">
        <f t="shared" si="7"/>
        <v>OK</v>
      </c>
      <c r="AW23" s="23" t="str">
        <f t="shared" si="15"/>
        <v>OK</v>
      </c>
    </row>
    <row r="24" spans="1:49" ht="15">
      <c r="A24" s="58">
        <v>18</v>
      </c>
      <c r="B24" s="31" t="s">
        <v>20</v>
      </c>
      <c r="C24" s="24">
        <v>1</v>
      </c>
      <c r="D24" s="16"/>
      <c r="E24" s="24"/>
      <c r="F24" s="39">
        <v>1</v>
      </c>
      <c r="G24" s="32">
        <v>1</v>
      </c>
      <c r="H24" s="38">
        <v>1</v>
      </c>
      <c r="I24" s="32">
        <v>1</v>
      </c>
      <c r="J24" s="39">
        <v>1</v>
      </c>
      <c r="K24" s="32">
        <v>1</v>
      </c>
      <c r="L24" s="39">
        <v>1</v>
      </c>
      <c r="M24" s="32"/>
      <c r="N24" s="16"/>
      <c r="O24" s="42"/>
      <c r="P24" s="48"/>
      <c r="Q24" s="38"/>
      <c r="R24" s="48"/>
      <c r="S24" s="50"/>
      <c r="T24" s="38">
        <v>1</v>
      </c>
      <c r="U24" s="48">
        <v>1</v>
      </c>
      <c r="V24" s="50">
        <v>1</v>
      </c>
      <c r="W24" s="16">
        <v>1</v>
      </c>
      <c r="X24" s="38"/>
      <c r="Y24" s="32"/>
      <c r="Z24" s="50"/>
      <c r="AA24" s="17">
        <v>1</v>
      </c>
      <c r="AB24" s="24"/>
      <c r="AC24" s="50">
        <v>1</v>
      </c>
      <c r="AD24" s="17"/>
      <c r="AE24" s="24"/>
      <c r="AF24" s="50">
        <v>1</v>
      </c>
      <c r="AG24" s="50"/>
      <c r="AH24" s="50"/>
      <c r="AI24" s="53"/>
      <c r="AJ24" s="24"/>
      <c r="AK24" s="50">
        <v>1</v>
      </c>
      <c r="AL24" s="16"/>
      <c r="AN24" s="21" t="str">
        <f t="shared" si="0"/>
        <v>Finished</v>
      </c>
      <c r="AO24" s="18">
        <f t="shared" si="9"/>
        <v>18</v>
      </c>
      <c r="AP24" s="18" t="str">
        <f t="shared" si="10"/>
        <v>OK</v>
      </c>
      <c r="AQ24" s="18" t="str">
        <f t="shared" si="11"/>
        <v>OK</v>
      </c>
      <c r="AR24" s="18" t="str">
        <f t="shared" si="4"/>
        <v>OK</v>
      </c>
      <c r="AS24" s="18" t="str">
        <f t="shared" si="12"/>
        <v>OK</v>
      </c>
      <c r="AT24" s="18" t="str">
        <f t="shared" si="13"/>
        <v>OK</v>
      </c>
      <c r="AU24" s="18" t="str">
        <f t="shared" si="14"/>
        <v>OK</v>
      </c>
      <c r="AV24" s="22" t="str">
        <f t="shared" si="7"/>
        <v>OK</v>
      </c>
      <c r="AW24" s="23" t="str">
        <f t="shared" si="15"/>
        <v>OK</v>
      </c>
    </row>
    <row r="25" spans="1:49" ht="15">
      <c r="A25" s="58">
        <v>19</v>
      </c>
      <c r="B25" s="31" t="s">
        <v>21</v>
      </c>
      <c r="C25" s="24">
        <v>1</v>
      </c>
      <c r="D25" s="16"/>
      <c r="E25" s="24">
        <v>1</v>
      </c>
      <c r="F25" s="39">
        <v>1</v>
      </c>
      <c r="G25" s="32">
        <v>1</v>
      </c>
      <c r="H25" s="38">
        <v>1</v>
      </c>
      <c r="I25" s="32"/>
      <c r="J25" s="39">
        <v>1</v>
      </c>
      <c r="K25" s="32">
        <v>1</v>
      </c>
      <c r="L25" s="39">
        <v>1</v>
      </c>
      <c r="M25" s="32"/>
      <c r="N25" s="16"/>
      <c r="O25" s="42"/>
      <c r="P25" s="48"/>
      <c r="Q25" s="38"/>
      <c r="R25" s="48"/>
      <c r="S25" s="50">
        <v>1</v>
      </c>
      <c r="T25" s="38">
        <v>1</v>
      </c>
      <c r="U25" s="48">
        <v>1</v>
      </c>
      <c r="V25" s="50">
        <v>1</v>
      </c>
      <c r="W25" s="16">
        <v>1</v>
      </c>
      <c r="X25" s="38"/>
      <c r="Y25" s="32"/>
      <c r="Z25" s="50"/>
      <c r="AA25" s="17">
        <v>1</v>
      </c>
      <c r="AB25" s="24"/>
      <c r="AC25" s="50"/>
      <c r="AD25" s="17">
        <v>1</v>
      </c>
      <c r="AE25" s="24"/>
      <c r="AF25" s="50">
        <v>1</v>
      </c>
      <c r="AG25" s="50">
        <v>1</v>
      </c>
      <c r="AH25" s="50"/>
      <c r="AI25" s="53"/>
      <c r="AJ25" s="24"/>
      <c r="AK25" s="50">
        <v>1</v>
      </c>
      <c r="AL25" s="16"/>
      <c r="AN25" s="21" t="str">
        <f t="shared" si="0"/>
        <v>Finished</v>
      </c>
      <c r="AO25" s="18">
        <f t="shared" si="9"/>
        <v>19</v>
      </c>
      <c r="AP25" s="18" t="str">
        <f t="shared" si="10"/>
        <v>OK</v>
      </c>
      <c r="AQ25" s="18" t="str">
        <f t="shared" si="11"/>
        <v>OK</v>
      </c>
      <c r="AR25" s="18" t="str">
        <f t="shared" si="4"/>
        <v>OK</v>
      </c>
      <c r="AS25" s="18" t="str">
        <f t="shared" si="12"/>
        <v>OK</v>
      </c>
      <c r="AT25" s="18" t="str">
        <f t="shared" si="13"/>
        <v>OK</v>
      </c>
      <c r="AU25" s="18" t="str">
        <f t="shared" si="14"/>
        <v>OK</v>
      </c>
      <c r="AV25" s="22" t="str">
        <f t="shared" si="7"/>
        <v>OK</v>
      </c>
      <c r="AW25" s="23" t="str">
        <f t="shared" si="15"/>
        <v>OK</v>
      </c>
    </row>
    <row r="26" spans="1:49" ht="15">
      <c r="A26" s="58">
        <v>20</v>
      </c>
      <c r="B26" s="31" t="s">
        <v>22</v>
      </c>
      <c r="C26" s="24">
        <v>1</v>
      </c>
      <c r="D26" s="16"/>
      <c r="E26" s="24">
        <v>1</v>
      </c>
      <c r="F26" s="39"/>
      <c r="G26" s="32"/>
      <c r="H26" s="38"/>
      <c r="I26" s="32"/>
      <c r="J26" s="39"/>
      <c r="K26" s="32"/>
      <c r="L26" s="39"/>
      <c r="M26" s="32"/>
      <c r="N26" s="16"/>
      <c r="O26" s="42"/>
      <c r="P26" s="48"/>
      <c r="Q26" s="38"/>
      <c r="R26" s="48"/>
      <c r="S26" s="50">
        <v>1</v>
      </c>
      <c r="T26" s="38"/>
      <c r="U26" s="48"/>
      <c r="V26" s="50"/>
      <c r="W26" s="16"/>
      <c r="X26" s="38"/>
      <c r="Y26" s="32"/>
      <c r="Z26" s="50"/>
      <c r="AA26" s="17">
        <v>1</v>
      </c>
      <c r="AB26" s="24"/>
      <c r="AC26" s="50">
        <v>1</v>
      </c>
      <c r="AD26" s="17">
        <v>1</v>
      </c>
      <c r="AE26" s="24"/>
      <c r="AF26" s="50">
        <v>1</v>
      </c>
      <c r="AG26" s="50">
        <v>1</v>
      </c>
      <c r="AH26" s="50"/>
      <c r="AI26" s="53"/>
      <c r="AJ26" s="24"/>
      <c r="AK26" s="50">
        <v>1</v>
      </c>
      <c r="AL26" s="16"/>
      <c r="AN26" s="21" t="str">
        <f t="shared" si="0"/>
        <v>Finished</v>
      </c>
      <c r="AO26" s="18">
        <f t="shared" si="9"/>
        <v>20</v>
      </c>
      <c r="AP26" s="18" t="str">
        <f t="shared" si="10"/>
        <v>OK</v>
      </c>
      <c r="AQ26" s="18" t="str">
        <f t="shared" si="11"/>
        <v>OK</v>
      </c>
      <c r="AR26" s="18" t="str">
        <f t="shared" si="4"/>
        <v>OK</v>
      </c>
      <c r="AS26" s="18" t="str">
        <f t="shared" si="12"/>
        <v>OK</v>
      </c>
      <c r="AT26" s="18" t="str">
        <f t="shared" si="13"/>
        <v>OK</v>
      </c>
      <c r="AU26" s="18" t="str">
        <f t="shared" si="14"/>
        <v>OK</v>
      </c>
      <c r="AV26" s="22" t="str">
        <f t="shared" si="7"/>
        <v>OK</v>
      </c>
      <c r="AW26" s="23" t="str">
        <f t="shared" si="15"/>
        <v>OK</v>
      </c>
    </row>
    <row r="27" spans="1:49" ht="15">
      <c r="A27" s="58">
        <v>21</v>
      </c>
      <c r="B27" s="31" t="s">
        <v>23</v>
      </c>
      <c r="C27" s="24">
        <v>1</v>
      </c>
      <c r="D27" s="16"/>
      <c r="E27" s="24">
        <v>1</v>
      </c>
      <c r="F27" s="39"/>
      <c r="G27" s="32"/>
      <c r="H27" s="38"/>
      <c r="I27" s="32"/>
      <c r="J27" s="39"/>
      <c r="K27" s="32"/>
      <c r="L27" s="39"/>
      <c r="M27" s="32"/>
      <c r="N27" s="16"/>
      <c r="O27" s="42"/>
      <c r="P27" s="48"/>
      <c r="Q27" s="38"/>
      <c r="R27" s="48"/>
      <c r="S27" s="50"/>
      <c r="T27" s="38"/>
      <c r="U27" s="48">
        <v>1</v>
      </c>
      <c r="V27" s="50">
        <v>1</v>
      </c>
      <c r="W27" s="16">
        <v>1</v>
      </c>
      <c r="X27" s="38"/>
      <c r="Y27" s="32"/>
      <c r="Z27" s="50"/>
      <c r="AA27" s="17">
        <v>1</v>
      </c>
      <c r="AB27" s="24"/>
      <c r="AC27" s="50"/>
      <c r="AD27" s="17">
        <v>1</v>
      </c>
      <c r="AE27" s="24"/>
      <c r="AF27" s="50"/>
      <c r="AG27" s="50">
        <v>1</v>
      </c>
      <c r="AH27" s="50">
        <v>1</v>
      </c>
      <c r="AI27" s="53">
        <v>1</v>
      </c>
      <c r="AJ27" s="24"/>
      <c r="AK27" s="50">
        <v>1</v>
      </c>
      <c r="AL27" s="16"/>
      <c r="AM27" s="1"/>
      <c r="AN27" s="21" t="str">
        <f t="shared" si="0"/>
        <v>Finished</v>
      </c>
      <c r="AO27" s="18">
        <f t="shared" si="9"/>
        <v>21</v>
      </c>
      <c r="AP27" s="18" t="str">
        <f t="shared" si="10"/>
        <v>OK</v>
      </c>
      <c r="AQ27" s="18" t="str">
        <f t="shared" si="11"/>
        <v>OK</v>
      </c>
      <c r="AR27" s="18" t="str">
        <f t="shared" si="4"/>
        <v>OK</v>
      </c>
      <c r="AS27" s="18" t="str">
        <f t="shared" si="12"/>
        <v>OK</v>
      </c>
      <c r="AT27" s="18" t="str">
        <f t="shared" si="13"/>
        <v>OK</v>
      </c>
      <c r="AU27" s="18" t="str">
        <f t="shared" si="14"/>
        <v>OK</v>
      </c>
      <c r="AV27" s="22" t="str">
        <f t="shared" si="7"/>
        <v>OK</v>
      </c>
      <c r="AW27" s="23" t="str">
        <f t="shared" si="15"/>
        <v>OK</v>
      </c>
    </row>
    <row r="28" spans="1:49" ht="15">
      <c r="A28" s="58">
        <v>22</v>
      </c>
      <c r="B28" s="31" t="s">
        <v>24</v>
      </c>
      <c r="C28" s="24">
        <v>1</v>
      </c>
      <c r="D28" s="16"/>
      <c r="E28" s="24"/>
      <c r="F28" s="39">
        <v>1</v>
      </c>
      <c r="G28" s="32"/>
      <c r="H28" s="38">
        <v>1</v>
      </c>
      <c r="I28" s="32"/>
      <c r="J28" s="39">
        <v>1</v>
      </c>
      <c r="K28" s="32"/>
      <c r="L28" s="39">
        <v>1</v>
      </c>
      <c r="M28" s="32"/>
      <c r="N28" s="16"/>
      <c r="O28" s="42"/>
      <c r="P28" s="48"/>
      <c r="Q28" s="38"/>
      <c r="R28" s="48"/>
      <c r="S28" s="50"/>
      <c r="T28" s="38"/>
      <c r="U28" s="48">
        <v>1</v>
      </c>
      <c r="V28" s="50">
        <v>1</v>
      </c>
      <c r="W28" s="16">
        <v>1</v>
      </c>
      <c r="X28" s="38"/>
      <c r="Y28" s="32"/>
      <c r="Z28" s="50"/>
      <c r="AA28" s="17">
        <v>1</v>
      </c>
      <c r="AB28" s="24">
        <v>1</v>
      </c>
      <c r="AC28" s="50"/>
      <c r="AD28" s="17"/>
      <c r="AE28" s="24"/>
      <c r="AF28" s="50">
        <v>1</v>
      </c>
      <c r="AG28" s="50"/>
      <c r="AH28" s="50"/>
      <c r="AI28" s="53"/>
      <c r="AJ28" s="24"/>
      <c r="AK28" s="50">
        <v>1</v>
      </c>
      <c r="AL28" s="16">
        <v>1</v>
      </c>
      <c r="AM28" s="1"/>
      <c r="AN28" s="21" t="str">
        <f t="shared" si="0"/>
        <v>Finished</v>
      </c>
      <c r="AO28" s="18">
        <f t="shared" si="9"/>
        <v>22</v>
      </c>
      <c r="AP28" s="18" t="str">
        <f t="shared" si="10"/>
        <v>OK</v>
      </c>
      <c r="AQ28" s="18" t="str">
        <f t="shared" si="11"/>
        <v>OK</v>
      </c>
      <c r="AR28" s="18" t="str">
        <f t="shared" si="4"/>
        <v>OK</v>
      </c>
      <c r="AS28" s="18" t="str">
        <f t="shared" si="12"/>
        <v>OK</v>
      </c>
      <c r="AT28" s="18" t="str">
        <f t="shared" si="13"/>
        <v>OK</v>
      </c>
      <c r="AU28" s="18" t="str">
        <f t="shared" si="14"/>
        <v>OK</v>
      </c>
      <c r="AV28" s="22" t="str">
        <f t="shared" si="7"/>
        <v>OK</v>
      </c>
      <c r="AW28" s="23" t="str">
        <f t="shared" si="15"/>
        <v>OK</v>
      </c>
    </row>
    <row r="29" spans="1:49" ht="15">
      <c r="A29" s="58">
        <v>23</v>
      </c>
      <c r="B29" s="31" t="s">
        <v>25</v>
      </c>
      <c r="C29" s="24">
        <v>1</v>
      </c>
      <c r="D29" s="16"/>
      <c r="E29" s="24"/>
      <c r="F29" s="39">
        <v>1</v>
      </c>
      <c r="G29" s="32">
        <v>1</v>
      </c>
      <c r="H29" s="38">
        <v>1</v>
      </c>
      <c r="I29" s="32"/>
      <c r="J29" s="39">
        <v>1</v>
      </c>
      <c r="K29" s="32">
        <v>1</v>
      </c>
      <c r="L29" s="39">
        <v>1</v>
      </c>
      <c r="M29" s="32"/>
      <c r="N29" s="16"/>
      <c r="O29" s="42"/>
      <c r="P29" s="48"/>
      <c r="Q29" s="38"/>
      <c r="R29" s="48"/>
      <c r="S29" s="50"/>
      <c r="T29" s="38"/>
      <c r="U29" s="48"/>
      <c r="V29" s="50">
        <v>1</v>
      </c>
      <c r="W29" s="16">
        <v>1</v>
      </c>
      <c r="X29" s="38"/>
      <c r="Y29" s="32"/>
      <c r="Z29" s="50"/>
      <c r="AA29" s="17">
        <v>1</v>
      </c>
      <c r="AB29" s="24"/>
      <c r="AC29" s="50">
        <v>1</v>
      </c>
      <c r="AD29" s="17"/>
      <c r="AE29" s="24"/>
      <c r="AF29" s="50"/>
      <c r="AG29" s="50">
        <v>1</v>
      </c>
      <c r="AH29" s="50">
        <v>1</v>
      </c>
      <c r="AI29" s="53"/>
      <c r="AJ29" s="24"/>
      <c r="AK29" s="50">
        <v>1</v>
      </c>
      <c r="AL29" s="16"/>
      <c r="AM29" s="1"/>
      <c r="AN29" s="21" t="str">
        <f t="shared" si="0"/>
        <v>Finished</v>
      </c>
      <c r="AO29" s="18">
        <f t="shared" si="9"/>
        <v>23</v>
      </c>
      <c r="AP29" s="18" t="str">
        <f t="shared" si="10"/>
        <v>OK</v>
      </c>
      <c r="AQ29" s="18" t="str">
        <f t="shared" si="11"/>
        <v>OK</v>
      </c>
      <c r="AR29" s="18" t="str">
        <f t="shared" si="4"/>
        <v>OK</v>
      </c>
      <c r="AS29" s="18" t="str">
        <f t="shared" si="12"/>
        <v>OK</v>
      </c>
      <c r="AT29" s="18" t="str">
        <f t="shared" si="13"/>
        <v>OK</v>
      </c>
      <c r="AU29" s="18" t="str">
        <f t="shared" si="14"/>
        <v>OK</v>
      </c>
      <c r="AV29" s="22" t="str">
        <f t="shared" si="7"/>
        <v>OK</v>
      </c>
      <c r="AW29" s="23" t="str">
        <f t="shared" si="15"/>
        <v>OK</v>
      </c>
    </row>
    <row r="30" spans="1:49" ht="15">
      <c r="A30" s="58">
        <v>24</v>
      </c>
      <c r="B30" s="31" t="s">
        <v>26</v>
      </c>
      <c r="C30" s="24">
        <v>1</v>
      </c>
      <c r="D30" s="16"/>
      <c r="E30" s="24">
        <v>1</v>
      </c>
      <c r="F30" s="39">
        <v>1</v>
      </c>
      <c r="G30" s="32">
        <v>1</v>
      </c>
      <c r="H30" s="38">
        <v>1</v>
      </c>
      <c r="I30" s="32">
        <v>1</v>
      </c>
      <c r="J30" s="39"/>
      <c r="K30" s="32">
        <v>1</v>
      </c>
      <c r="L30" s="39"/>
      <c r="M30" s="32"/>
      <c r="N30" s="16"/>
      <c r="O30" s="42"/>
      <c r="P30" s="48"/>
      <c r="Q30" s="38"/>
      <c r="R30" s="48"/>
      <c r="S30" s="50">
        <v>1</v>
      </c>
      <c r="T30" s="38">
        <v>1</v>
      </c>
      <c r="U30" s="48">
        <v>1</v>
      </c>
      <c r="V30" s="50">
        <v>1</v>
      </c>
      <c r="W30" s="16">
        <v>1</v>
      </c>
      <c r="X30" s="38"/>
      <c r="Y30" s="32">
        <v>1</v>
      </c>
      <c r="Z30" s="50">
        <v>1</v>
      </c>
      <c r="AA30" s="17">
        <v>1</v>
      </c>
      <c r="AB30" s="24"/>
      <c r="AC30" s="50"/>
      <c r="AD30" s="17">
        <v>1</v>
      </c>
      <c r="AE30" s="24"/>
      <c r="AF30" s="50">
        <v>1</v>
      </c>
      <c r="AG30" s="50">
        <v>1</v>
      </c>
      <c r="AH30" s="50"/>
      <c r="AI30" s="53"/>
      <c r="AJ30" s="24">
        <v>1</v>
      </c>
      <c r="AK30" s="50">
        <v>1</v>
      </c>
      <c r="AL30" s="16"/>
      <c r="AM30" s="1"/>
      <c r="AN30" s="21" t="str">
        <f t="shared" si="0"/>
        <v>Finished</v>
      </c>
      <c r="AO30" s="18">
        <f t="shared" si="9"/>
        <v>24</v>
      </c>
      <c r="AP30" s="18" t="str">
        <f t="shared" si="10"/>
        <v>OK</v>
      </c>
      <c r="AQ30" s="18" t="str">
        <f t="shared" si="11"/>
        <v>OK</v>
      </c>
      <c r="AR30" s="18" t="str">
        <f t="shared" si="4"/>
        <v>OK</v>
      </c>
      <c r="AS30" s="18" t="str">
        <f t="shared" si="12"/>
        <v>OK</v>
      </c>
      <c r="AT30" s="18" t="str">
        <f t="shared" si="13"/>
        <v>OK</v>
      </c>
      <c r="AU30" s="18" t="str">
        <f t="shared" si="14"/>
        <v>OK</v>
      </c>
      <c r="AV30" s="22" t="str">
        <f t="shared" si="7"/>
        <v>OK</v>
      </c>
      <c r="AW30" s="23" t="str">
        <f t="shared" si="15"/>
        <v>OK</v>
      </c>
    </row>
    <row r="31" spans="1:49" ht="15">
      <c r="A31" s="58">
        <v>25</v>
      </c>
      <c r="B31" s="31" t="s">
        <v>27</v>
      </c>
      <c r="C31" s="24">
        <v>1</v>
      </c>
      <c r="D31" s="16"/>
      <c r="E31" s="24">
        <v>1</v>
      </c>
      <c r="F31" s="39">
        <v>1</v>
      </c>
      <c r="G31" s="32"/>
      <c r="H31" s="38">
        <v>1</v>
      </c>
      <c r="I31" s="32"/>
      <c r="J31" s="39">
        <v>1</v>
      </c>
      <c r="K31" s="32">
        <v>1</v>
      </c>
      <c r="L31" s="39">
        <v>1</v>
      </c>
      <c r="M31" s="32"/>
      <c r="N31" s="16"/>
      <c r="O31" s="42"/>
      <c r="P31" s="48"/>
      <c r="Q31" s="38"/>
      <c r="R31" s="48"/>
      <c r="S31" s="50"/>
      <c r="T31" s="38">
        <v>1</v>
      </c>
      <c r="U31" s="48">
        <v>1</v>
      </c>
      <c r="V31" s="50"/>
      <c r="W31" s="16"/>
      <c r="X31" s="38"/>
      <c r="Y31" s="32"/>
      <c r="Z31" s="50"/>
      <c r="AA31" s="17">
        <v>1</v>
      </c>
      <c r="AB31" s="24"/>
      <c r="AC31" s="50"/>
      <c r="AD31" s="17">
        <v>1</v>
      </c>
      <c r="AE31" s="24"/>
      <c r="AF31" s="50">
        <v>1</v>
      </c>
      <c r="AG31" s="50">
        <v>1</v>
      </c>
      <c r="AH31" s="50"/>
      <c r="AI31" s="53"/>
      <c r="AJ31" s="24">
        <v>1</v>
      </c>
      <c r="AK31" s="50">
        <v>1</v>
      </c>
      <c r="AL31" s="16"/>
      <c r="AM31" s="1"/>
      <c r="AN31" s="21" t="str">
        <f t="shared" si="0"/>
        <v>Finished</v>
      </c>
      <c r="AO31" s="18">
        <f t="shared" si="9"/>
        <v>25</v>
      </c>
      <c r="AP31" s="18" t="str">
        <f t="shared" si="10"/>
        <v>OK</v>
      </c>
      <c r="AQ31" s="18" t="str">
        <f t="shared" si="11"/>
        <v>OK</v>
      </c>
      <c r="AR31" s="18" t="str">
        <f t="shared" si="4"/>
        <v>OK</v>
      </c>
      <c r="AS31" s="18" t="str">
        <f t="shared" si="12"/>
        <v>OK</v>
      </c>
      <c r="AT31" s="18" t="str">
        <f t="shared" si="13"/>
        <v>OK</v>
      </c>
      <c r="AU31" s="18" t="str">
        <f t="shared" si="14"/>
        <v>OK</v>
      </c>
      <c r="AV31" s="22" t="str">
        <f t="shared" si="7"/>
        <v>OK</v>
      </c>
      <c r="AW31" s="23" t="str">
        <f t="shared" si="15"/>
        <v>OK</v>
      </c>
    </row>
    <row r="32" spans="1:49" ht="15">
      <c r="A32" s="58">
        <v>26</v>
      </c>
      <c r="B32" s="31" t="s">
        <v>28</v>
      </c>
      <c r="C32" s="24">
        <v>1</v>
      </c>
      <c r="D32" s="16"/>
      <c r="E32" s="24">
        <v>1</v>
      </c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/>
      <c r="S32" s="50"/>
      <c r="T32" s="38">
        <v>1</v>
      </c>
      <c r="U32" s="48">
        <v>1</v>
      </c>
      <c r="V32" s="50"/>
      <c r="W32" s="16"/>
      <c r="X32" s="38"/>
      <c r="Y32" s="32"/>
      <c r="Z32" s="50"/>
      <c r="AA32" s="17">
        <v>1</v>
      </c>
      <c r="AB32" s="24">
        <v>1</v>
      </c>
      <c r="AC32" s="50"/>
      <c r="AD32" s="17"/>
      <c r="AE32" s="24"/>
      <c r="AF32" s="50">
        <v>1</v>
      </c>
      <c r="AG32" s="50"/>
      <c r="AH32" s="50"/>
      <c r="AI32" s="53"/>
      <c r="AJ32" s="24"/>
      <c r="AK32" s="50"/>
      <c r="AL32" s="16">
        <v>1</v>
      </c>
      <c r="AM32" s="1"/>
      <c r="AN32" s="21" t="str">
        <f t="shared" si="0"/>
        <v>Finished</v>
      </c>
      <c r="AO32" s="18">
        <f t="shared" si="9"/>
        <v>26</v>
      </c>
      <c r="AP32" s="18" t="str">
        <f t="shared" si="10"/>
        <v>OK</v>
      </c>
      <c r="AQ32" s="18" t="str">
        <f t="shared" si="11"/>
        <v>OK</v>
      </c>
      <c r="AR32" s="18" t="str">
        <f t="shared" si="4"/>
        <v>OK</v>
      </c>
      <c r="AS32" s="18" t="str">
        <f t="shared" si="12"/>
        <v>OK</v>
      </c>
      <c r="AT32" s="18" t="str">
        <f t="shared" si="13"/>
        <v>OK</v>
      </c>
      <c r="AU32" s="18" t="str">
        <f t="shared" si="14"/>
        <v>OK</v>
      </c>
      <c r="AV32" s="22" t="str">
        <f t="shared" si="7"/>
        <v>OK</v>
      </c>
      <c r="AW32" s="23" t="str">
        <f t="shared" si="15"/>
        <v>OK</v>
      </c>
    </row>
    <row r="33" spans="1:49" ht="15">
      <c r="A33" s="58">
        <v>27</v>
      </c>
      <c r="B33" s="31" t="s">
        <v>29</v>
      </c>
      <c r="C33" s="24">
        <v>1</v>
      </c>
      <c r="D33" s="16"/>
      <c r="E33" s="24">
        <v>1</v>
      </c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/>
      <c r="Q33" s="38"/>
      <c r="R33" s="48"/>
      <c r="S33" s="50">
        <v>1</v>
      </c>
      <c r="T33" s="38">
        <v>1</v>
      </c>
      <c r="U33" s="48">
        <v>1</v>
      </c>
      <c r="V33" s="50">
        <v>1</v>
      </c>
      <c r="W33" s="16">
        <v>1</v>
      </c>
      <c r="X33" s="38"/>
      <c r="Y33" s="32"/>
      <c r="Z33" s="50"/>
      <c r="AA33" s="17">
        <v>1</v>
      </c>
      <c r="AB33" s="24"/>
      <c r="AC33" s="50">
        <v>1</v>
      </c>
      <c r="AD33" s="17">
        <v>1</v>
      </c>
      <c r="AE33" s="24"/>
      <c r="AF33" s="50">
        <v>1</v>
      </c>
      <c r="AG33" s="50"/>
      <c r="AH33" s="50"/>
      <c r="AI33" s="53"/>
      <c r="AJ33" s="24"/>
      <c r="AK33" s="50">
        <v>1</v>
      </c>
      <c r="AL33" s="16">
        <v>1</v>
      </c>
      <c r="AM33" s="1"/>
      <c r="AN33" s="21" t="str">
        <f t="shared" si="0"/>
        <v>Finished</v>
      </c>
      <c r="AO33" s="18">
        <f t="shared" si="9"/>
        <v>27</v>
      </c>
      <c r="AP33" s="18" t="str">
        <f t="shared" si="10"/>
        <v>OK</v>
      </c>
      <c r="AQ33" s="18" t="str">
        <f t="shared" si="11"/>
        <v>OK</v>
      </c>
      <c r="AR33" s="18" t="str">
        <f t="shared" si="4"/>
        <v>OK</v>
      </c>
      <c r="AS33" s="18" t="str">
        <f t="shared" si="12"/>
        <v>OK</v>
      </c>
      <c r="AT33" s="18" t="str">
        <f t="shared" si="13"/>
        <v>OK</v>
      </c>
      <c r="AU33" s="18" t="str">
        <f t="shared" si="14"/>
        <v>OK</v>
      </c>
      <c r="AV33" s="22" t="str">
        <f t="shared" si="7"/>
        <v>OK</v>
      </c>
      <c r="AW33" s="23" t="str">
        <f t="shared" si="15"/>
        <v>OK</v>
      </c>
    </row>
    <row r="34" spans="1:49" ht="15">
      <c r="A34" s="58">
        <v>28</v>
      </c>
      <c r="B34" s="31" t="s">
        <v>30</v>
      </c>
      <c r="C34" s="24">
        <v>1</v>
      </c>
      <c r="D34" s="16"/>
      <c r="E34" s="24">
        <v>1</v>
      </c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/>
      <c r="T34" s="38"/>
      <c r="U34" s="48"/>
      <c r="V34" s="50"/>
      <c r="W34" s="16">
        <v>1</v>
      </c>
      <c r="X34" s="38"/>
      <c r="Y34" s="32"/>
      <c r="Z34" s="50"/>
      <c r="AA34" s="17">
        <v>1</v>
      </c>
      <c r="AB34" s="24"/>
      <c r="AC34" s="50"/>
      <c r="AD34" s="17">
        <v>1</v>
      </c>
      <c r="AE34" s="24"/>
      <c r="AF34" s="50">
        <v>1</v>
      </c>
      <c r="AG34" s="50"/>
      <c r="AH34" s="50"/>
      <c r="AI34" s="53"/>
      <c r="AJ34" s="24"/>
      <c r="AK34" s="50">
        <v>1</v>
      </c>
      <c r="AL34" s="16">
        <v>1</v>
      </c>
      <c r="AM34" s="1"/>
      <c r="AN34" s="21" t="str">
        <f t="shared" si="0"/>
        <v>Finished</v>
      </c>
      <c r="AO34" s="18">
        <f t="shared" si="9"/>
        <v>28</v>
      </c>
      <c r="AP34" s="18" t="str">
        <f t="shared" si="10"/>
        <v>OK</v>
      </c>
      <c r="AQ34" s="18" t="str">
        <f t="shared" si="11"/>
        <v>OK</v>
      </c>
      <c r="AR34" s="18" t="str">
        <f t="shared" si="4"/>
        <v>OK</v>
      </c>
      <c r="AS34" s="18" t="str">
        <f t="shared" si="12"/>
        <v>OK</v>
      </c>
      <c r="AT34" s="18" t="str">
        <f t="shared" si="13"/>
        <v>OK</v>
      </c>
      <c r="AU34" s="18" t="str">
        <f t="shared" si="14"/>
        <v>OK</v>
      </c>
      <c r="AV34" s="22" t="str">
        <f t="shared" si="7"/>
        <v>OK</v>
      </c>
      <c r="AW34" s="23" t="str">
        <f t="shared" si="15"/>
        <v>OK</v>
      </c>
    </row>
    <row r="35" spans="1:49" ht="15">
      <c r="A35" s="58">
        <v>29</v>
      </c>
      <c r="B35" s="31" t="s">
        <v>31</v>
      </c>
      <c r="C35" s="24">
        <v>1</v>
      </c>
      <c r="D35" s="16"/>
      <c r="E35" s="24"/>
      <c r="F35" s="39">
        <v>1</v>
      </c>
      <c r="G35" s="32">
        <v>1</v>
      </c>
      <c r="H35" s="38">
        <v>1</v>
      </c>
      <c r="I35" s="32"/>
      <c r="J35" s="39">
        <v>1</v>
      </c>
      <c r="K35" s="32">
        <v>1</v>
      </c>
      <c r="L35" s="39">
        <v>1</v>
      </c>
      <c r="M35" s="32"/>
      <c r="N35" s="16"/>
      <c r="O35" s="42"/>
      <c r="P35" s="48"/>
      <c r="Q35" s="38"/>
      <c r="R35" s="48"/>
      <c r="S35" s="50"/>
      <c r="T35" s="38"/>
      <c r="U35" s="48">
        <v>1</v>
      </c>
      <c r="V35" s="50"/>
      <c r="W35" s="16"/>
      <c r="X35" s="38"/>
      <c r="Y35" s="32"/>
      <c r="Z35" s="50">
        <v>1</v>
      </c>
      <c r="AA35" s="17"/>
      <c r="AB35" s="24"/>
      <c r="AC35" s="50">
        <v>1</v>
      </c>
      <c r="AD35" s="17">
        <v>1</v>
      </c>
      <c r="AE35" s="24">
        <v>1</v>
      </c>
      <c r="AF35" s="50">
        <v>1</v>
      </c>
      <c r="AG35" s="50"/>
      <c r="AH35" s="50"/>
      <c r="AI35" s="53"/>
      <c r="AJ35" s="24"/>
      <c r="AK35" s="50">
        <v>1</v>
      </c>
      <c r="AL35" s="16"/>
      <c r="AM35" s="1"/>
      <c r="AN35" s="21" t="str">
        <f t="shared" si="0"/>
        <v>Finished</v>
      </c>
      <c r="AO35" s="18">
        <f t="shared" si="9"/>
        <v>29</v>
      </c>
      <c r="AP35" s="18" t="str">
        <f t="shared" si="10"/>
        <v>OK</v>
      </c>
      <c r="AQ35" s="18" t="str">
        <f t="shared" si="11"/>
        <v>OK</v>
      </c>
      <c r="AR35" s="18" t="str">
        <f t="shared" si="4"/>
        <v>OK</v>
      </c>
      <c r="AS35" s="18" t="str">
        <f t="shared" si="12"/>
        <v>OK</v>
      </c>
      <c r="AT35" s="18" t="str">
        <f t="shared" si="13"/>
        <v>OK</v>
      </c>
      <c r="AU35" s="18" t="str">
        <f t="shared" si="14"/>
        <v>OK</v>
      </c>
      <c r="AV35" s="22" t="str">
        <f t="shared" si="7"/>
        <v>OK</v>
      </c>
      <c r="AW35" s="23" t="str">
        <f t="shared" si="15"/>
        <v>OK</v>
      </c>
    </row>
    <row r="36" spans="1:49" ht="15">
      <c r="A36" s="58">
        <v>30</v>
      </c>
      <c r="B36" s="31" t="s">
        <v>32</v>
      </c>
      <c r="C36" s="24">
        <v>1</v>
      </c>
      <c r="D36" s="16"/>
      <c r="E36" s="24">
        <v>1</v>
      </c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/>
      <c r="R36" s="48"/>
      <c r="S36" s="50">
        <v>1</v>
      </c>
      <c r="T36" s="38">
        <v>1</v>
      </c>
      <c r="U36" s="48">
        <v>1</v>
      </c>
      <c r="V36" s="50">
        <v>1</v>
      </c>
      <c r="W36" s="16"/>
      <c r="X36" s="38"/>
      <c r="Y36" s="32"/>
      <c r="Z36" s="50"/>
      <c r="AA36" s="17">
        <v>1</v>
      </c>
      <c r="AB36" s="24"/>
      <c r="AC36" s="50"/>
      <c r="AD36" s="17">
        <v>1</v>
      </c>
      <c r="AE36" s="24"/>
      <c r="AF36" s="50">
        <v>1</v>
      </c>
      <c r="AG36" s="50">
        <v>1</v>
      </c>
      <c r="AH36" s="50"/>
      <c r="AI36" s="53"/>
      <c r="AJ36" s="24">
        <v>1</v>
      </c>
      <c r="AK36" s="50">
        <v>1</v>
      </c>
      <c r="AL36" s="16"/>
      <c r="AM36" s="1"/>
      <c r="AN36" s="21" t="str">
        <f t="shared" si="0"/>
        <v>Finished</v>
      </c>
      <c r="AO36" s="18">
        <f t="shared" si="9"/>
        <v>30</v>
      </c>
      <c r="AP36" s="18" t="str">
        <f t="shared" si="10"/>
        <v>OK</v>
      </c>
      <c r="AQ36" s="18" t="str">
        <f t="shared" si="11"/>
        <v>OK</v>
      </c>
      <c r="AR36" s="18" t="str">
        <f t="shared" si="4"/>
        <v>OK</v>
      </c>
      <c r="AS36" s="18" t="str">
        <f t="shared" si="12"/>
        <v>OK</v>
      </c>
      <c r="AT36" s="18" t="str">
        <f t="shared" si="13"/>
        <v>OK</v>
      </c>
      <c r="AU36" s="18" t="str">
        <f t="shared" si="14"/>
        <v>OK</v>
      </c>
      <c r="AV36" s="22" t="str">
        <f t="shared" si="7"/>
        <v>OK</v>
      </c>
      <c r="AW36" s="23" t="str">
        <f t="shared" si="15"/>
        <v>OK</v>
      </c>
    </row>
    <row r="37" spans="1:49" ht="15">
      <c r="A37" s="58">
        <v>31</v>
      </c>
      <c r="B37" s="31" t="s">
        <v>33</v>
      </c>
      <c r="C37" s="24">
        <v>1</v>
      </c>
      <c r="D37" s="16"/>
      <c r="E37" s="24">
        <v>1</v>
      </c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>
        <v>1</v>
      </c>
      <c r="T37" s="38">
        <v>1</v>
      </c>
      <c r="U37" s="48"/>
      <c r="V37" s="50"/>
      <c r="W37" s="16"/>
      <c r="X37" s="38"/>
      <c r="Y37" s="32"/>
      <c r="Z37" s="50">
        <v>1</v>
      </c>
      <c r="AA37" s="17">
        <v>1</v>
      </c>
      <c r="AB37" s="24"/>
      <c r="AC37" s="50"/>
      <c r="AD37" s="17">
        <v>1</v>
      </c>
      <c r="AE37" s="24"/>
      <c r="AF37" s="50">
        <v>1</v>
      </c>
      <c r="AG37" s="50">
        <v>1</v>
      </c>
      <c r="AH37" s="50"/>
      <c r="AI37" s="53"/>
      <c r="AJ37" s="24"/>
      <c r="AK37" s="50">
        <v>1</v>
      </c>
      <c r="AL37" s="16"/>
      <c r="AM37" s="1"/>
      <c r="AN37" s="21" t="str">
        <f t="shared" si="0"/>
        <v>Finished</v>
      </c>
      <c r="AO37" s="18">
        <f t="shared" si="9"/>
        <v>31</v>
      </c>
      <c r="AP37" s="18" t="str">
        <f t="shared" si="10"/>
        <v>OK</v>
      </c>
      <c r="AQ37" s="18" t="str">
        <f t="shared" si="11"/>
        <v>OK</v>
      </c>
      <c r="AR37" s="18" t="str">
        <f t="shared" si="4"/>
        <v>OK</v>
      </c>
      <c r="AS37" s="18" t="str">
        <f t="shared" si="12"/>
        <v>OK</v>
      </c>
      <c r="AT37" s="18" t="str">
        <f t="shared" si="13"/>
        <v>OK</v>
      </c>
      <c r="AU37" s="18" t="str">
        <f t="shared" si="14"/>
        <v>OK</v>
      </c>
      <c r="AV37" s="22" t="str">
        <f t="shared" si="7"/>
        <v>OK</v>
      </c>
      <c r="AW37" s="23" t="str">
        <f t="shared" si="15"/>
        <v>OK</v>
      </c>
    </row>
    <row r="38" spans="1:49" ht="15">
      <c r="A38" s="58">
        <v>32</v>
      </c>
      <c r="B38" s="31" t="s">
        <v>34</v>
      </c>
      <c r="C38" s="24">
        <v>1</v>
      </c>
      <c r="D38" s="16"/>
      <c r="E38" s="24">
        <v>1</v>
      </c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/>
      <c r="R38" s="48"/>
      <c r="S38" s="50"/>
      <c r="T38" s="38"/>
      <c r="U38" s="48">
        <v>1</v>
      </c>
      <c r="V38" s="50">
        <v>1</v>
      </c>
      <c r="W38" s="16">
        <v>1</v>
      </c>
      <c r="X38" s="38"/>
      <c r="Y38" s="32"/>
      <c r="Z38" s="50"/>
      <c r="AA38" s="17">
        <v>1</v>
      </c>
      <c r="AB38" s="24">
        <v>1</v>
      </c>
      <c r="AC38" s="50"/>
      <c r="AD38" s="17"/>
      <c r="AE38" s="24"/>
      <c r="AF38" s="50">
        <v>1</v>
      </c>
      <c r="AG38" s="50"/>
      <c r="AH38" s="50"/>
      <c r="AI38" s="53"/>
      <c r="AJ38" s="24"/>
      <c r="AK38" s="50">
        <v>1</v>
      </c>
      <c r="AL38" s="16"/>
      <c r="AM38" s="1"/>
      <c r="AN38" s="21" t="str">
        <f t="shared" si="0"/>
        <v>Finished</v>
      </c>
      <c r="AO38" s="18">
        <f t="shared" si="9"/>
        <v>32</v>
      </c>
      <c r="AP38" s="18" t="str">
        <f t="shared" si="10"/>
        <v>OK</v>
      </c>
      <c r="AQ38" s="18" t="str">
        <f t="shared" si="11"/>
        <v>OK</v>
      </c>
      <c r="AR38" s="18" t="str">
        <f t="shared" si="4"/>
        <v>OK</v>
      </c>
      <c r="AS38" s="18" t="str">
        <f t="shared" si="12"/>
        <v>OK</v>
      </c>
      <c r="AT38" s="18" t="str">
        <f t="shared" si="13"/>
        <v>OK</v>
      </c>
      <c r="AU38" s="18" t="str">
        <f t="shared" si="14"/>
        <v>OK</v>
      </c>
      <c r="AV38" s="22" t="str">
        <f t="shared" si="7"/>
        <v>OK</v>
      </c>
      <c r="AW38" s="23" t="str">
        <f t="shared" si="15"/>
        <v>OK</v>
      </c>
    </row>
    <row r="39" spans="1:49" ht="15">
      <c r="A39" s="58">
        <f t="shared" ref="A39:A71" si="16">IF(B39&gt;0,(ROW(A39)-6),0)</f>
        <v>0</v>
      </c>
      <c r="B39" s="31"/>
      <c r="C39" s="24"/>
      <c r="D39" s="16"/>
      <c r="E39" s="24"/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/>
      <c r="T39" s="38"/>
      <c r="U39" s="48"/>
      <c r="V39" s="50"/>
      <c r="W39" s="16"/>
      <c r="X39" s="38"/>
      <c r="Y39" s="32"/>
      <c r="Z39" s="50"/>
      <c r="AA39" s="17"/>
      <c r="AB39" s="24"/>
      <c r="AC39" s="50"/>
      <c r="AD39" s="17"/>
      <c r="AE39" s="24"/>
      <c r="AF39" s="50"/>
      <c r="AG39" s="50"/>
      <c r="AH39" s="50"/>
      <c r="AI39" s="53"/>
      <c r="AJ39" s="24"/>
      <c r="AK39" s="50"/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N/A</v>
      </c>
      <c r="AO39" s="18" t="str">
        <f t="shared" si="9"/>
        <v>N</v>
      </c>
      <c r="AP39" s="18" t="str">
        <f t="shared" si="10"/>
        <v>N</v>
      </c>
      <c r="AQ39" s="18" t="str">
        <f t="shared" si="11"/>
        <v>N</v>
      </c>
      <c r="AR39" s="18" t="str">
        <f t="shared" si="4"/>
        <v>N</v>
      </c>
      <c r="AS39" s="18" t="str">
        <f t="shared" si="12"/>
        <v>N</v>
      </c>
      <c r="AT39" s="18" t="str">
        <f t="shared" si="13"/>
        <v>N</v>
      </c>
      <c r="AU39" s="18" t="str">
        <f t="shared" si="14"/>
        <v>N</v>
      </c>
      <c r="AV39" s="22" t="str">
        <f t="shared" si="7"/>
        <v>N</v>
      </c>
      <c r="AW39" s="23" t="str">
        <f t="shared" si="15"/>
        <v>N</v>
      </c>
    </row>
    <row r="40" spans="1:49" ht="15">
      <c r="A40" s="58">
        <f t="shared" si="16"/>
        <v>0</v>
      </c>
      <c r="B40" s="31"/>
      <c r="C40" s="24"/>
      <c r="D40" s="16"/>
      <c r="E40" s="24"/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/>
      <c r="T40" s="38"/>
      <c r="U40" s="48"/>
      <c r="V40" s="50"/>
      <c r="W40" s="16"/>
      <c r="X40" s="38"/>
      <c r="Y40" s="32"/>
      <c r="Z40" s="50"/>
      <c r="AA40" s="17"/>
      <c r="AB40" s="24"/>
      <c r="AC40" s="50"/>
      <c r="AD40" s="17"/>
      <c r="AE40" s="24"/>
      <c r="AF40" s="50"/>
      <c r="AG40" s="50"/>
      <c r="AH40" s="50"/>
      <c r="AI40" s="53"/>
      <c r="AJ40" s="24"/>
      <c r="AK40" s="50"/>
      <c r="AL40" s="16"/>
      <c r="AM40" s="1"/>
      <c r="AN40" s="21" t="str">
        <f t="shared" si="17"/>
        <v>N/A</v>
      </c>
      <c r="AO40" s="18" t="str">
        <f t="shared" si="9"/>
        <v>N</v>
      </c>
      <c r="AP40" s="18" t="str">
        <f t="shared" si="10"/>
        <v>N</v>
      </c>
      <c r="AQ40" s="18" t="str">
        <f t="shared" si="11"/>
        <v>N</v>
      </c>
      <c r="AR40" s="18" t="str">
        <f t="shared" si="4"/>
        <v>N</v>
      </c>
      <c r="AS40" s="18" t="str">
        <f t="shared" si="12"/>
        <v>N</v>
      </c>
      <c r="AT40" s="18" t="str">
        <f t="shared" si="13"/>
        <v>N</v>
      </c>
      <c r="AU40" s="18" t="str">
        <f t="shared" si="14"/>
        <v>N</v>
      </c>
      <c r="AV40" s="22" t="str">
        <f t="shared" si="7"/>
        <v>N</v>
      </c>
      <c r="AW40" s="23" t="str">
        <f t="shared" si="15"/>
        <v>N</v>
      </c>
    </row>
    <row r="41" spans="1:49" ht="15">
      <c r="A41" s="58">
        <f t="shared" si="16"/>
        <v>0</v>
      </c>
      <c r="B41" s="31"/>
      <c r="C41" s="24"/>
      <c r="D41" s="16"/>
      <c r="E41" s="24"/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/>
      <c r="T41" s="38"/>
      <c r="U41" s="48"/>
      <c r="V41" s="50"/>
      <c r="W41" s="16"/>
      <c r="X41" s="38"/>
      <c r="Y41" s="32"/>
      <c r="Z41" s="50"/>
      <c r="AA41" s="17"/>
      <c r="AB41" s="24"/>
      <c r="AC41" s="50"/>
      <c r="AD41" s="17"/>
      <c r="AE41" s="24"/>
      <c r="AF41" s="50"/>
      <c r="AG41" s="50"/>
      <c r="AH41" s="50"/>
      <c r="AI41" s="53"/>
      <c r="AJ41" s="24"/>
      <c r="AK41" s="50"/>
      <c r="AL41" s="16"/>
      <c r="AM41" s="1"/>
      <c r="AN41" s="21" t="str">
        <f t="shared" si="17"/>
        <v>N/A</v>
      </c>
      <c r="AO41" s="18" t="str">
        <f t="shared" si="9"/>
        <v>N</v>
      </c>
      <c r="AP41" s="18" t="str">
        <f t="shared" si="10"/>
        <v>N</v>
      </c>
      <c r="AQ41" s="18" t="str">
        <f t="shared" si="11"/>
        <v>N</v>
      </c>
      <c r="AR41" s="18" t="str">
        <f t="shared" si="4"/>
        <v>N</v>
      </c>
      <c r="AS41" s="18" t="str">
        <f t="shared" si="12"/>
        <v>N</v>
      </c>
      <c r="AT41" s="18" t="str">
        <f t="shared" si="13"/>
        <v>N</v>
      </c>
      <c r="AU41" s="18" t="str">
        <f t="shared" si="14"/>
        <v>N</v>
      </c>
      <c r="AV41" s="22" t="str">
        <f t="shared" si="7"/>
        <v>N</v>
      </c>
      <c r="AW41" s="23" t="str">
        <f t="shared" si="15"/>
        <v>N</v>
      </c>
    </row>
    <row r="42" spans="1:49" ht="15">
      <c r="A42" s="58">
        <f t="shared" si="16"/>
        <v>0</v>
      </c>
      <c r="B42" s="31"/>
      <c r="C42" s="24"/>
      <c r="D42" s="16"/>
      <c r="E42" s="24"/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/>
      <c r="S42" s="50"/>
      <c r="T42" s="38"/>
      <c r="U42" s="48"/>
      <c r="V42" s="50"/>
      <c r="W42" s="16"/>
      <c r="X42" s="38"/>
      <c r="Y42" s="32"/>
      <c r="Z42" s="50"/>
      <c r="AA42" s="17"/>
      <c r="AB42" s="24"/>
      <c r="AC42" s="50"/>
      <c r="AD42" s="17"/>
      <c r="AE42" s="24"/>
      <c r="AF42" s="50"/>
      <c r="AG42" s="50"/>
      <c r="AH42" s="50"/>
      <c r="AI42" s="53"/>
      <c r="AJ42" s="24"/>
      <c r="AK42" s="50"/>
      <c r="AL42" s="16"/>
      <c r="AM42" s="1"/>
      <c r="AN42" s="21" t="str">
        <f t="shared" si="17"/>
        <v>N/A</v>
      </c>
      <c r="AO42" s="18" t="str">
        <f t="shared" si="9"/>
        <v>N</v>
      </c>
      <c r="AP42" s="18" t="str">
        <f t="shared" si="10"/>
        <v>N</v>
      </c>
      <c r="AQ42" s="18" t="str">
        <f t="shared" si="11"/>
        <v>N</v>
      </c>
      <c r="AR42" s="18" t="str">
        <f t="shared" si="4"/>
        <v>N</v>
      </c>
      <c r="AS42" s="18" t="str">
        <f t="shared" si="12"/>
        <v>N</v>
      </c>
      <c r="AT42" s="18" t="str">
        <f t="shared" si="13"/>
        <v>N</v>
      </c>
      <c r="AU42" s="18" t="str">
        <f t="shared" si="14"/>
        <v>N</v>
      </c>
      <c r="AV42" s="22" t="str">
        <f t="shared" si="7"/>
        <v>N</v>
      </c>
      <c r="AW42" s="23" t="str">
        <f t="shared" si="15"/>
        <v>N</v>
      </c>
    </row>
    <row r="43" spans="1:49" ht="15">
      <c r="A43" s="58">
        <f t="shared" si="16"/>
        <v>0</v>
      </c>
      <c r="B43" s="31"/>
      <c r="C43" s="24"/>
      <c r="D43" s="16"/>
      <c r="E43" s="24"/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/>
      <c r="T43" s="38"/>
      <c r="U43" s="48"/>
      <c r="V43" s="50"/>
      <c r="W43" s="16"/>
      <c r="X43" s="38"/>
      <c r="Y43" s="32"/>
      <c r="Z43" s="50"/>
      <c r="AA43" s="17"/>
      <c r="AB43" s="24"/>
      <c r="AC43" s="50"/>
      <c r="AD43" s="17"/>
      <c r="AE43" s="24"/>
      <c r="AF43" s="50"/>
      <c r="AG43" s="50"/>
      <c r="AH43" s="50"/>
      <c r="AI43" s="53"/>
      <c r="AJ43" s="24"/>
      <c r="AK43" s="50"/>
      <c r="AL43" s="16"/>
      <c r="AM43" s="1"/>
      <c r="AN43" s="21" t="str">
        <f t="shared" si="17"/>
        <v>N/A</v>
      </c>
      <c r="AO43" s="18" t="str">
        <f t="shared" si="9"/>
        <v>N</v>
      </c>
      <c r="AP43" s="18" t="str">
        <f t="shared" si="10"/>
        <v>N</v>
      </c>
      <c r="AQ43" s="18" t="str">
        <f t="shared" si="11"/>
        <v>N</v>
      </c>
      <c r="AR43" s="18" t="str">
        <f t="shared" si="4"/>
        <v>N</v>
      </c>
      <c r="AS43" s="18" t="str">
        <f t="shared" si="12"/>
        <v>N</v>
      </c>
      <c r="AT43" s="18" t="str">
        <f t="shared" si="13"/>
        <v>N</v>
      </c>
      <c r="AU43" s="18" t="str">
        <f t="shared" si="14"/>
        <v>N</v>
      </c>
      <c r="AV43" s="22" t="str">
        <f t="shared" si="7"/>
        <v>N</v>
      </c>
      <c r="AW43" s="23" t="str">
        <f t="shared" si="15"/>
        <v>N</v>
      </c>
    </row>
    <row r="44" spans="1:49" ht="15">
      <c r="A44" s="58">
        <f t="shared" si="16"/>
        <v>0</v>
      </c>
      <c r="B44" s="31"/>
      <c r="C44" s="24"/>
      <c r="D44" s="16"/>
      <c r="E44" s="24"/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/>
      <c r="X44" s="38"/>
      <c r="Y44" s="32"/>
      <c r="Z44" s="50"/>
      <c r="AA44" s="17"/>
      <c r="AB44" s="24"/>
      <c r="AC44" s="50"/>
      <c r="AD44" s="17"/>
      <c r="AE44" s="24"/>
      <c r="AF44" s="50"/>
      <c r="AG44" s="50"/>
      <c r="AH44" s="50"/>
      <c r="AI44" s="53"/>
      <c r="AJ44" s="24"/>
      <c r="AK44" s="50"/>
      <c r="AL44" s="16"/>
      <c r="AM44" s="1"/>
      <c r="AN44" s="21" t="str">
        <f t="shared" si="17"/>
        <v>N/A</v>
      </c>
      <c r="AO44" s="18" t="str">
        <f t="shared" si="9"/>
        <v>N</v>
      </c>
      <c r="AP44" s="18" t="str">
        <f t="shared" si="10"/>
        <v>N</v>
      </c>
      <c r="AQ44" s="18" t="str">
        <f t="shared" si="11"/>
        <v>N</v>
      </c>
      <c r="AR44" s="18" t="str">
        <f t="shared" si="4"/>
        <v>N</v>
      </c>
      <c r="AS44" s="18" t="str">
        <f t="shared" si="12"/>
        <v>N</v>
      </c>
      <c r="AT44" s="18" t="str">
        <f t="shared" si="13"/>
        <v>N</v>
      </c>
      <c r="AU44" s="18" t="str">
        <f t="shared" si="14"/>
        <v>N</v>
      </c>
      <c r="AV44" s="22" t="str">
        <f t="shared" si="7"/>
        <v>N</v>
      </c>
      <c r="AW44" s="23" t="str">
        <f t="shared" si="15"/>
        <v>N</v>
      </c>
    </row>
    <row r="45" spans="1:49" ht="15">
      <c r="A45" s="58">
        <f t="shared" si="16"/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7"/>
        <v>N/A</v>
      </c>
      <c r="AO45" s="18" t="str">
        <f t="shared" si="9"/>
        <v>N</v>
      </c>
      <c r="AP45" s="18" t="str">
        <f t="shared" si="10"/>
        <v>N</v>
      </c>
      <c r="AQ45" s="18" t="str">
        <f t="shared" si="11"/>
        <v>N</v>
      </c>
      <c r="AR45" s="18" t="str">
        <f t="shared" si="4"/>
        <v>N</v>
      </c>
      <c r="AS45" s="18" t="str">
        <f t="shared" si="12"/>
        <v>N</v>
      </c>
      <c r="AT45" s="18" t="str">
        <f t="shared" si="13"/>
        <v>N</v>
      </c>
      <c r="AU45" s="18" t="str">
        <f t="shared" si="14"/>
        <v>N</v>
      </c>
      <c r="AV45" s="22" t="str">
        <f t="shared" si="7"/>
        <v>N</v>
      </c>
      <c r="AW45" s="23" t="str">
        <f t="shared" si="15"/>
        <v>N</v>
      </c>
    </row>
    <row r="46" spans="1:49" ht="15">
      <c r="A46" s="58">
        <f t="shared" si="16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7"/>
        <v>N/A</v>
      </c>
      <c r="AO46" s="18" t="str">
        <f t="shared" si="9"/>
        <v>N</v>
      </c>
      <c r="AP46" s="18" t="str">
        <f t="shared" si="10"/>
        <v>N</v>
      </c>
      <c r="AQ46" s="18" t="str">
        <f t="shared" si="11"/>
        <v>N</v>
      </c>
      <c r="AR46" s="18" t="str">
        <f t="shared" si="4"/>
        <v>N</v>
      </c>
      <c r="AS46" s="18" t="str">
        <f t="shared" si="12"/>
        <v>N</v>
      </c>
      <c r="AT46" s="18" t="str">
        <f t="shared" si="13"/>
        <v>N</v>
      </c>
      <c r="AU46" s="18" t="str">
        <f t="shared" si="14"/>
        <v>N</v>
      </c>
      <c r="AV46" s="22" t="str">
        <f t="shared" si="7"/>
        <v>N</v>
      </c>
      <c r="AW46" s="23" t="str">
        <f t="shared" si="15"/>
        <v>N</v>
      </c>
    </row>
    <row r="47" spans="1:49" ht="15">
      <c r="A47" s="58">
        <f t="shared" si="16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7"/>
        <v>N/A</v>
      </c>
      <c r="AO47" s="18" t="str">
        <f t="shared" si="9"/>
        <v>N</v>
      </c>
      <c r="AP47" s="18" t="str">
        <f t="shared" si="10"/>
        <v>N</v>
      </c>
      <c r="AQ47" s="18" t="str">
        <f t="shared" si="11"/>
        <v>N</v>
      </c>
      <c r="AR47" s="18" t="str">
        <f t="shared" si="4"/>
        <v>N</v>
      </c>
      <c r="AS47" s="18" t="str">
        <f t="shared" si="12"/>
        <v>N</v>
      </c>
      <c r="AT47" s="18" t="str">
        <f t="shared" si="13"/>
        <v>N</v>
      </c>
      <c r="AU47" s="18" t="str">
        <f t="shared" si="14"/>
        <v>N</v>
      </c>
      <c r="AV47" s="22" t="str">
        <f t="shared" si="7"/>
        <v>N</v>
      </c>
      <c r="AW47" s="23" t="str">
        <f t="shared" si="15"/>
        <v>N</v>
      </c>
    </row>
    <row r="48" spans="1:49" ht="15">
      <c r="A48" s="58">
        <f t="shared" si="16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7"/>
        <v>N/A</v>
      </c>
      <c r="AO48" s="18" t="str">
        <f t="shared" si="9"/>
        <v>N</v>
      </c>
      <c r="AP48" s="18" t="str">
        <f t="shared" si="10"/>
        <v>N</v>
      </c>
      <c r="AQ48" s="18" t="str">
        <f t="shared" si="11"/>
        <v>N</v>
      </c>
      <c r="AR48" s="18" t="str">
        <f t="shared" si="4"/>
        <v>N</v>
      </c>
      <c r="AS48" s="18" t="str">
        <f t="shared" si="12"/>
        <v>N</v>
      </c>
      <c r="AT48" s="18" t="str">
        <f t="shared" si="13"/>
        <v>N</v>
      </c>
      <c r="AU48" s="18" t="str">
        <f t="shared" si="14"/>
        <v>N</v>
      </c>
      <c r="AV48" s="22" t="str">
        <f t="shared" si="7"/>
        <v>N</v>
      </c>
      <c r="AW48" s="23" t="str">
        <f t="shared" si="15"/>
        <v>N</v>
      </c>
    </row>
    <row r="49" spans="1:49" ht="15">
      <c r="A49" s="58">
        <f t="shared" si="16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7"/>
        <v>N/A</v>
      </c>
      <c r="AO49" s="18" t="str">
        <f t="shared" si="9"/>
        <v>N</v>
      </c>
      <c r="AP49" s="18" t="str">
        <f t="shared" si="10"/>
        <v>N</v>
      </c>
      <c r="AQ49" s="18" t="str">
        <f t="shared" si="11"/>
        <v>N</v>
      </c>
      <c r="AR49" s="18" t="str">
        <f t="shared" si="4"/>
        <v>N</v>
      </c>
      <c r="AS49" s="18" t="str">
        <f t="shared" si="12"/>
        <v>N</v>
      </c>
      <c r="AT49" s="18" t="str">
        <f t="shared" si="13"/>
        <v>N</v>
      </c>
      <c r="AU49" s="18" t="str">
        <f t="shared" si="14"/>
        <v>N</v>
      </c>
      <c r="AV49" s="22" t="str">
        <f t="shared" si="7"/>
        <v>N</v>
      </c>
      <c r="AW49" s="23" t="str">
        <f t="shared" si="15"/>
        <v>N</v>
      </c>
    </row>
    <row r="50" spans="1:49" ht="15">
      <c r="A50" s="58">
        <f t="shared" si="16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7"/>
        <v>N/A</v>
      </c>
      <c r="AO50" s="18" t="str">
        <f t="shared" si="9"/>
        <v>N</v>
      </c>
      <c r="AP50" s="18" t="str">
        <f t="shared" si="10"/>
        <v>N</v>
      </c>
      <c r="AQ50" s="18" t="str">
        <f t="shared" si="11"/>
        <v>N</v>
      </c>
      <c r="AR50" s="18" t="str">
        <f t="shared" si="4"/>
        <v>N</v>
      </c>
      <c r="AS50" s="18" t="str">
        <f t="shared" si="12"/>
        <v>N</v>
      </c>
      <c r="AT50" s="18" t="str">
        <f t="shared" si="13"/>
        <v>N</v>
      </c>
      <c r="AU50" s="18" t="str">
        <f t="shared" si="14"/>
        <v>N</v>
      </c>
      <c r="AV50" s="22" t="str">
        <f t="shared" si="7"/>
        <v>N</v>
      </c>
      <c r="AW50" s="23" t="str">
        <f t="shared" si="15"/>
        <v>N</v>
      </c>
    </row>
    <row r="51" spans="1:49" ht="15">
      <c r="A51" s="58">
        <f t="shared" si="16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7"/>
        <v>N/A</v>
      </c>
      <c r="AO51" s="18" t="str">
        <f t="shared" si="9"/>
        <v>N</v>
      </c>
      <c r="AP51" s="18" t="str">
        <f t="shared" si="10"/>
        <v>N</v>
      </c>
      <c r="AQ51" s="18" t="str">
        <f t="shared" si="11"/>
        <v>N</v>
      </c>
      <c r="AR51" s="18" t="str">
        <f t="shared" si="4"/>
        <v>N</v>
      </c>
      <c r="AS51" s="18" t="str">
        <f t="shared" si="12"/>
        <v>N</v>
      </c>
      <c r="AT51" s="18" t="str">
        <f t="shared" si="13"/>
        <v>N</v>
      </c>
      <c r="AU51" s="18" t="str">
        <f t="shared" si="14"/>
        <v>N</v>
      </c>
      <c r="AV51" s="22" t="str">
        <f t="shared" si="7"/>
        <v>N</v>
      </c>
      <c r="AW51" s="23" t="str">
        <f t="shared" si="15"/>
        <v>N</v>
      </c>
    </row>
    <row r="52" spans="1:49" ht="15">
      <c r="A52" s="58">
        <f t="shared" si="16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7"/>
        <v>N/A</v>
      </c>
      <c r="AO52" s="18" t="str">
        <f t="shared" si="9"/>
        <v>N</v>
      </c>
      <c r="AP52" s="18" t="str">
        <f t="shared" si="10"/>
        <v>N</v>
      </c>
      <c r="AQ52" s="18" t="str">
        <f t="shared" si="11"/>
        <v>N</v>
      </c>
      <c r="AR52" s="18" t="str">
        <f t="shared" si="4"/>
        <v>N</v>
      </c>
      <c r="AS52" s="18" t="str">
        <f t="shared" si="12"/>
        <v>N</v>
      </c>
      <c r="AT52" s="18" t="str">
        <f t="shared" si="13"/>
        <v>N</v>
      </c>
      <c r="AU52" s="18" t="str">
        <f t="shared" si="14"/>
        <v>N</v>
      </c>
      <c r="AV52" s="22" t="str">
        <f t="shared" si="7"/>
        <v>N</v>
      </c>
      <c r="AW52" s="23" t="str">
        <f t="shared" si="15"/>
        <v>N</v>
      </c>
    </row>
    <row r="53" spans="1:49" ht="15">
      <c r="A53" s="58">
        <f t="shared" si="16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7"/>
        <v>N/A</v>
      </c>
      <c r="AO53" s="18" t="str">
        <f t="shared" si="9"/>
        <v>N</v>
      </c>
      <c r="AP53" s="18" t="str">
        <f t="shared" si="10"/>
        <v>N</v>
      </c>
      <c r="AQ53" s="18" t="str">
        <f t="shared" si="11"/>
        <v>N</v>
      </c>
      <c r="AR53" s="18" t="str">
        <f t="shared" si="4"/>
        <v>N</v>
      </c>
      <c r="AS53" s="18" t="str">
        <f t="shared" si="12"/>
        <v>N</v>
      </c>
      <c r="AT53" s="18" t="str">
        <f t="shared" si="13"/>
        <v>N</v>
      </c>
      <c r="AU53" s="18" t="str">
        <f t="shared" si="14"/>
        <v>N</v>
      </c>
      <c r="AV53" s="22" t="str">
        <f t="shared" si="7"/>
        <v>N</v>
      </c>
      <c r="AW53" s="23" t="str">
        <f t="shared" si="15"/>
        <v>N</v>
      </c>
    </row>
    <row r="54" spans="1:49" ht="15">
      <c r="A54" s="58">
        <f t="shared" si="16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7"/>
        <v>N/A</v>
      </c>
      <c r="AO54" s="18" t="str">
        <f t="shared" si="9"/>
        <v>N</v>
      </c>
      <c r="AP54" s="18" t="str">
        <f t="shared" si="10"/>
        <v>N</v>
      </c>
      <c r="AQ54" s="18" t="str">
        <f t="shared" si="11"/>
        <v>N</v>
      </c>
      <c r="AR54" s="18" t="str">
        <f t="shared" si="4"/>
        <v>N</v>
      </c>
      <c r="AS54" s="18" t="str">
        <f t="shared" si="12"/>
        <v>N</v>
      </c>
      <c r="AT54" s="18" t="str">
        <f t="shared" si="13"/>
        <v>N</v>
      </c>
      <c r="AU54" s="18" t="str">
        <f t="shared" si="14"/>
        <v>N</v>
      </c>
      <c r="AV54" s="22" t="str">
        <f t="shared" si="7"/>
        <v>N</v>
      </c>
      <c r="AW54" s="23" t="str">
        <f t="shared" si="15"/>
        <v>N</v>
      </c>
    </row>
    <row r="55" spans="1:49" ht="15">
      <c r="A55" s="58">
        <f t="shared" si="16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7"/>
        <v>N/A</v>
      </c>
      <c r="AO55" s="18" t="str">
        <f t="shared" si="9"/>
        <v>N</v>
      </c>
      <c r="AP55" s="18" t="str">
        <f t="shared" si="10"/>
        <v>N</v>
      </c>
      <c r="AQ55" s="18" t="str">
        <f t="shared" si="11"/>
        <v>N</v>
      </c>
      <c r="AR55" s="18" t="str">
        <f t="shared" si="4"/>
        <v>N</v>
      </c>
      <c r="AS55" s="18" t="str">
        <f t="shared" si="12"/>
        <v>N</v>
      </c>
      <c r="AT55" s="18" t="str">
        <f t="shared" si="13"/>
        <v>N</v>
      </c>
      <c r="AU55" s="18" t="str">
        <f t="shared" si="14"/>
        <v>N</v>
      </c>
      <c r="AV55" s="22" t="str">
        <f t="shared" si="7"/>
        <v>N</v>
      </c>
      <c r="AW55" s="23" t="str">
        <f t="shared" si="15"/>
        <v>N</v>
      </c>
    </row>
    <row r="56" spans="1:49" ht="15">
      <c r="A56" s="58">
        <f t="shared" si="16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7"/>
        <v>N/A</v>
      </c>
      <c r="AO56" s="18" t="str">
        <f t="shared" si="9"/>
        <v>N</v>
      </c>
      <c r="AP56" s="18" t="str">
        <f t="shared" si="10"/>
        <v>N</v>
      </c>
      <c r="AQ56" s="18" t="str">
        <f t="shared" si="11"/>
        <v>N</v>
      </c>
      <c r="AR56" s="18" t="str">
        <f t="shared" si="4"/>
        <v>N</v>
      </c>
      <c r="AS56" s="18" t="str">
        <f t="shared" si="12"/>
        <v>N</v>
      </c>
      <c r="AT56" s="18" t="str">
        <f t="shared" si="13"/>
        <v>N</v>
      </c>
      <c r="AU56" s="18" t="str">
        <f t="shared" si="14"/>
        <v>N</v>
      </c>
      <c r="AV56" s="22" t="str">
        <f t="shared" si="7"/>
        <v>N</v>
      </c>
      <c r="AW56" s="23" t="str">
        <f t="shared" si="15"/>
        <v>N</v>
      </c>
    </row>
    <row r="57" spans="1:49" ht="15">
      <c r="A57" s="58">
        <f t="shared" si="16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7"/>
        <v>N/A</v>
      </c>
      <c r="AO57" s="18" t="str">
        <f t="shared" si="9"/>
        <v>N</v>
      </c>
      <c r="AP57" s="18" t="str">
        <f t="shared" si="10"/>
        <v>N</v>
      </c>
      <c r="AQ57" s="18" t="str">
        <f t="shared" si="11"/>
        <v>N</v>
      </c>
      <c r="AR57" s="18" t="str">
        <f t="shared" si="4"/>
        <v>N</v>
      </c>
      <c r="AS57" s="18" t="str">
        <f t="shared" si="12"/>
        <v>N</v>
      </c>
      <c r="AT57" s="18" t="str">
        <f t="shared" si="13"/>
        <v>N</v>
      </c>
      <c r="AU57" s="18" t="str">
        <f t="shared" si="14"/>
        <v>N</v>
      </c>
      <c r="AV57" s="22" t="str">
        <f t="shared" si="7"/>
        <v>N</v>
      </c>
      <c r="AW57" s="23" t="str">
        <f t="shared" si="15"/>
        <v>N</v>
      </c>
    </row>
    <row r="58" spans="1:49" ht="15">
      <c r="A58" s="58">
        <f t="shared" si="16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7"/>
        <v>N/A</v>
      </c>
      <c r="AO58" s="18" t="str">
        <f t="shared" si="9"/>
        <v>N</v>
      </c>
      <c r="AP58" s="18" t="str">
        <f t="shared" si="10"/>
        <v>N</v>
      </c>
      <c r="AQ58" s="18" t="str">
        <f t="shared" si="11"/>
        <v>N</v>
      </c>
      <c r="AR58" s="18" t="str">
        <f t="shared" si="4"/>
        <v>N</v>
      </c>
      <c r="AS58" s="18" t="str">
        <f t="shared" si="12"/>
        <v>N</v>
      </c>
      <c r="AT58" s="18" t="str">
        <f t="shared" si="13"/>
        <v>N</v>
      </c>
      <c r="AU58" s="18" t="str">
        <f t="shared" si="14"/>
        <v>N</v>
      </c>
      <c r="AV58" s="22" t="str">
        <f t="shared" si="7"/>
        <v>N</v>
      </c>
      <c r="AW58" s="23" t="str">
        <f t="shared" si="15"/>
        <v>N</v>
      </c>
    </row>
    <row r="59" spans="1:49" ht="15">
      <c r="A59" s="58">
        <f t="shared" si="16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7"/>
        <v>N/A</v>
      </c>
      <c r="AO59" s="18" t="str">
        <f t="shared" si="9"/>
        <v>N</v>
      </c>
      <c r="AP59" s="18" t="str">
        <f t="shared" si="10"/>
        <v>N</v>
      </c>
      <c r="AQ59" s="18" t="str">
        <f t="shared" si="11"/>
        <v>N</v>
      </c>
      <c r="AR59" s="18" t="str">
        <f t="shared" si="4"/>
        <v>N</v>
      </c>
      <c r="AS59" s="18" t="str">
        <f t="shared" si="12"/>
        <v>N</v>
      </c>
      <c r="AT59" s="18" t="str">
        <f t="shared" si="13"/>
        <v>N</v>
      </c>
      <c r="AU59" s="18" t="str">
        <f t="shared" si="14"/>
        <v>N</v>
      </c>
      <c r="AV59" s="22" t="str">
        <f t="shared" si="7"/>
        <v>N</v>
      </c>
      <c r="AW59" s="23" t="str">
        <f t="shared" si="15"/>
        <v>N</v>
      </c>
    </row>
    <row r="60" spans="1:49" ht="15">
      <c r="A60" s="58">
        <f t="shared" si="16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9"/>
        <v>N</v>
      </c>
      <c r="AP60" s="18" t="str">
        <f t="shared" si="10"/>
        <v>N</v>
      </c>
      <c r="AQ60" s="18" t="str">
        <f t="shared" si="11"/>
        <v>N</v>
      </c>
      <c r="AR60" s="18" t="str">
        <f t="shared" si="4"/>
        <v>N</v>
      </c>
      <c r="AS60" s="18" t="str">
        <f t="shared" si="12"/>
        <v>N</v>
      </c>
      <c r="AT60" s="18" t="str">
        <f t="shared" si="13"/>
        <v>N</v>
      </c>
      <c r="AU60" s="18" t="str">
        <f t="shared" si="14"/>
        <v>N</v>
      </c>
      <c r="AV60" s="22" t="str">
        <f t="shared" si="7"/>
        <v>N</v>
      </c>
      <c r="AW60" s="23" t="str">
        <f t="shared" si="15"/>
        <v>N</v>
      </c>
    </row>
    <row r="61" spans="1:49" ht="15">
      <c r="A61" s="58">
        <f t="shared" si="16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9"/>
        <v>N</v>
      </c>
      <c r="AP61" s="18" t="str">
        <f t="shared" si="10"/>
        <v>N</v>
      </c>
      <c r="AQ61" s="18" t="str">
        <f t="shared" si="11"/>
        <v>N</v>
      </c>
      <c r="AR61" s="18" t="str">
        <f t="shared" si="4"/>
        <v>N</v>
      </c>
      <c r="AS61" s="18" t="str">
        <f t="shared" si="12"/>
        <v>N</v>
      </c>
      <c r="AT61" s="18" t="str">
        <f t="shared" si="13"/>
        <v>N</v>
      </c>
      <c r="AU61" s="18" t="str">
        <f t="shared" si="14"/>
        <v>N</v>
      </c>
      <c r="AV61" s="22" t="str">
        <f t="shared" si="7"/>
        <v>N</v>
      </c>
      <c r="AW61" s="23" t="str">
        <f t="shared" si="15"/>
        <v>N</v>
      </c>
    </row>
    <row r="62" spans="1:49" ht="15">
      <c r="A62" s="58">
        <f t="shared" si="16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9"/>
        <v>N</v>
      </c>
      <c r="AP62" s="18" t="str">
        <f t="shared" si="10"/>
        <v>N</v>
      </c>
      <c r="AQ62" s="18" t="str">
        <f t="shared" si="11"/>
        <v>N</v>
      </c>
      <c r="AR62" s="18" t="str">
        <f t="shared" si="4"/>
        <v>N</v>
      </c>
      <c r="AS62" s="18" t="str">
        <f t="shared" si="12"/>
        <v>N</v>
      </c>
      <c r="AT62" s="18" t="str">
        <f t="shared" si="13"/>
        <v>N</v>
      </c>
      <c r="AU62" s="18" t="str">
        <f t="shared" si="14"/>
        <v>N</v>
      </c>
      <c r="AV62" s="22" t="str">
        <f t="shared" si="7"/>
        <v>N</v>
      </c>
      <c r="AW62" s="23" t="str">
        <f t="shared" si="15"/>
        <v>N</v>
      </c>
    </row>
    <row r="63" spans="1:49" ht="15">
      <c r="A63" s="58">
        <f t="shared" si="16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9"/>
        <v>N</v>
      </c>
      <c r="AP63" s="18" t="str">
        <f t="shared" si="10"/>
        <v>N</v>
      </c>
      <c r="AQ63" s="18" t="str">
        <f t="shared" si="11"/>
        <v>N</v>
      </c>
      <c r="AR63" s="18" t="str">
        <f t="shared" si="4"/>
        <v>N</v>
      </c>
      <c r="AS63" s="18" t="str">
        <f t="shared" si="12"/>
        <v>N</v>
      </c>
      <c r="AT63" s="18" t="str">
        <f t="shared" si="13"/>
        <v>N</v>
      </c>
      <c r="AU63" s="18" t="str">
        <f t="shared" si="14"/>
        <v>N</v>
      </c>
      <c r="AV63" s="22" t="str">
        <f t="shared" si="7"/>
        <v>N</v>
      </c>
      <c r="AW63" s="23" t="str">
        <f t="shared" si="15"/>
        <v>N</v>
      </c>
    </row>
    <row r="64" spans="1:49" ht="15">
      <c r="A64" s="58">
        <f t="shared" si="16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9"/>
        <v>N</v>
      </c>
      <c r="AP64" s="18" t="str">
        <f t="shared" si="10"/>
        <v>N</v>
      </c>
      <c r="AQ64" s="18" t="str">
        <f t="shared" si="11"/>
        <v>N</v>
      </c>
      <c r="AR64" s="18" t="str">
        <f t="shared" si="4"/>
        <v>N</v>
      </c>
      <c r="AS64" s="18" t="str">
        <f t="shared" si="12"/>
        <v>N</v>
      </c>
      <c r="AT64" s="18" t="str">
        <f t="shared" si="13"/>
        <v>N</v>
      </c>
      <c r="AU64" s="18" t="str">
        <f t="shared" si="14"/>
        <v>N</v>
      </c>
      <c r="AV64" s="22" t="str">
        <f t="shared" si="7"/>
        <v>N</v>
      </c>
      <c r="AW64" s="23" t="str">
        <f t="shared" si="15"/>
        <v>N</v>
      </c>
    </row>
    <row r="65" spans="1:49" ht="15">
      <c r="A65" s="58">
        <f t="shared" si="16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9"/>
        <v>N</v>
      </c>
      <c r="AP65" s="18" t="str">
        <f t="shared" si="10"/>
        <v>N</v>
      </c>
      <c r="AQ65" s="18" t="str">
        <f t="shared" si="11"/>
        <v>N</v>
      </c>
      <c r="AR65" s="18" t="str">
        <f t="shared" si="4"/>
        <v>N</v>
      </c>
      <c r="AS65" s="18" t="str">
        <f t="shared" si="12"/>
        <v>N</v>
      </c>
      <c r="AT65" s="18" t="str">
        <f t="shared" si="13"/>
        <v>N</v>
      </c>
      <c r="AU65" s="18" t="str">
        <f t="shared" si="14"/>
        <v>N</v>
      </c>
      <c r="AV65" s="22" t="str">
        <f t="shared" si="7"/>
        <v>N</v>
      </c>
      <c r="AW65" s="23" t="str">
        <f t="shared" si="15"/>
        <v>N</v>
      </c>
    </row>
    <row r="66" spans="1:49" ht="15">
      <c r="A66" s="58">
        <f t="shared" si="16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9"/>
        <v>N</v>
      </c>
      <c r="AP66" s="18" t="str">
        <f t="shared" si="10"/>
        <v>N</v>
      </c>
      <c r="AQ66" s="18" t="str">
        <f t="shared" si="11"/>
        <v>N</v>
      </c>
      <c r="AR66" s="18" t="str">
        <f t="shared" si="4"/>
        <v>N</v>
      </c>
      <c r="AS66" s="18" t="str">
        <f t="shared" si="12"/>
        <v>N</v>
      </c>
      <c r="AT66" s="18" t="str">
        <f t="shared" si="13"/>
        <v>N</v>
      </c>
      <c r="AU66" s="18" t="str">
        <f t="shared" si="14"/>
        <v>N</v>
      </c>
      <c r="AV66" s="22" t="str">
        <f t="shared" si="7"/>
        <v>N</v>
      </c>
      <c r="AW66" s="23" t="str">
        <f t="shared" si="15"/>
        <v>N</v>
      </c>
    </row>
    <row r="67" spans="1:49" ht="15">
      <c r="A67" s="58">
        <f t="shared" si="16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9"/>
        <v>N</v>
      </c>
      <c r="AP67" s="18" t="str">
        <f t="shared" si="10"/>
        <v>N</v>
      </c>
      <c r="AQ67" s="18" t="str">
        <f t="shared" si="11"/>
        <v>N</v>
      </c>
      <c r="AR67" s="18" t="str">
        <f t="shared" si="4"/>
        <v>N</v>
      </c>
      <c r="AS67" s="18" t="str">
        <f t="shared" si="12"/>
        <v>N</v>
      </c>
      <c r="AT67" s="18" t="str">
        <f t="shared" si="13"/>
        <v>N</v>
      </c>
      <c r="AU67" s="18" t="str">
        <f t="shared" si="14"/>
        <v>N</v>
      </c>
      <c r="AV67" s="22" t="str">
        <f t="shared" si="7"/>
        <v>N</v>
      </c>
      <c r="AW67" s="23" t="str">
        <f t="shared" si="15"/>
        <v>N</v>
      </c>
    </row>
    <row r="68" spans="1:49" ht="15">
      <c r="A68" s="58">
        <f t="shared" si="16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9"/>
        <v>N</v>
      </c>
      <c r="AP68" s="18" t="str">
        <f t="shared" si="10"/>
        <v>N</v>
      </c>
      <c r="AQ68" s="18" t="str">
        <f t="shared" si="11"/>
        <v>N</v>
      </c>
      <c r="AR68" s="18" t="str">
        <f t="shared" si="4"/>
        <v>N</v>
      </c>
      <c r="AS68" s="18" t="str">
        <f t="shared" si="12"/>
        <v>N</v>
      </c>
      <c r="AT68" s="18" t="str">
        <f t="shared" si="13"/>
        <v>N</v>
      </c>
      <c r="AU68" s="18" t="str">
        <f t="shared" si="14"/>
        <v>N</v>
      </c>
      <c r="AV68" s="22" t="str">
        <f t="shared" si="7"/>
        <v>N</v>
      </c>
      <c r="AW68" s="23" t="str">
        <f t="shared" si="15"/>
        <v>N</v>
      </c>
    </row>
    <row r="69" spans="1:49" ht="15">
      <c r="A69" s="58">
        <f t="shared" si="16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9"/>
        <v>N</v>
      </c>
      <c r="AP69" s="18" t="str">
        <f t="shared" si="10"/>
        <v>N</v>
      </c>
      <c r="AQ69" s="18" t="str">
        <f t="shared" si="11"/>
        <v>N</v>
      </c>
      <c r="AR69" s="18" t="str">
        <f t="shared" si="4"/>
        <v>N</v>
      </c>
      <c r="AS69" s="18" t="str">
        <f t="shared" si="12"/>
        <v>N</v>
      </c>
      <c r="AT69" s="18" t="str">
        <f t="shared" si="13"/>
        <v>N</v>
      </c>
      <c r="AU69" s="18" t="str">
        <f t="shared" si="14"/>
        <v>N</v>
      </c>
      <c r="AV69" s="22" t="str">
        <f t="shared" si="7"/>
        <v>N</v>
      </c>
      <c r="AW69" s="23" t="str">
        <f t="shared" si="15"/>
        <v>N</v>
      </c>
    </row>
    <row r="70" spans="1:49" ht="15">
      <c r="A70" s="58">
        <f t="shared" si="16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9"/>
        <v>N</v>
      </c>
      <c r="AP70" s="18" t="str">
        <f t="shared" si="10"/>
        <v>N</v>
      </c>
      <c r="AQ70" s="18" t="str">
        <f t="shared" si="11"/>
        <v>N</v>
      </c>
      <c r="AR70" s="18" t="str">
        <f t="shared" si="4"/>
        <v>N</v>
      </c>
      <c r="AS70" s="18" t="str">
        <f t="shared" si="12"/>
        <v>N</v>
      </c>
      <c r="AT70" s="18" t="str">
        <f t="shared" si="13"/>
        <v>N</v>
      </c>
      <c r="AU70" s="18" t="str">
        <f t="shared" si="14"/>
        <v>N</v>
      </c>
      <c r="AV70" s="22" t="str">
        <f t="shared" si="7"/>
        <v>N</v>
      </c>
      <c r="AW70" s="23" t="str">
        <f t="shared" si="15"/>
        <v>N</v>
      </c>
    </row>
    <row r="71" spans="1:49" ht="15">
      <c r="A71" s="58">
        <f t="shared" si="16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9"/>
        <v>N</v>
      </c>
      <c r="AP71" s="18" t="str">
        <f t="shared" si="10"/>
        <v>N</v>
      </c>
      <c r="AQ71" s="18" t="str">
        <f t="shared" si="11"/>
        <v>N</v>
      </c>
      <c r="AR71" s="18" t="str">
        <f t="shared" si="4"/>
        <v>N</v>
      </c>
      <c r="AS71" s="18" t="str">
        <f t="shared" si="12"/>
        <v>N</v>
      </c>
      <c r="AT71" s="18" t="str">
        <f t="shared" si="13"/>
        <v>N</v>
      </c>
      <c r="AU71" s="18" t="str">
        <f t="shared" si="14"/>
        <v>N</v>
      </c>
      <c r="AV71" s="22" t="str">
        <f t="shared" si="7"/>
        <v>N</v>
      </c>
      <c r="AW71" s="23" t="str">
        <f t="shared" si="15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9"/>
        <v>N</v>
      </c>
      <c r="AP72" s="18" t="str">
        <f t="shared" si="10"/>
        <v>N</v>
      </c>
      <c r="AQ72" s="18" t="str">
        <f t="shared" si="11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2"/>
        <v>N</v>
      </c>
      <c r="AT72" s="18" t="str">
        <f t="shared" si="13"/>
        <v>N</v>
      </c>
      <c r="AU72" s="18" t="str">
        <f t="shared" si="14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5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136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A1:A2"/>
    <mergeCell ref="E1:F2"/>
    <mergeCell ref="G1:H2"/>
    <mergeCell ref="I1:J2"/>
    <mergeCell ref="C3:D3"/>
    <mergeCell ref="C1:D2"/>
    <mergeCell ref="B1:B2"/>
    <mergeCell ref="E3:F3"/>
    <mergeCell ref="C4:D4"/>
    <mergeCell ref="E4:F4"/>
    <mergeCell ref="G3:H3"/>
    <mergeCell ref="G4:H4"/>
    <mergeCell ref="I3:J3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292" yWindow="466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workbookViewId="0">
      <selection activeCell="J12" sqref="J12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122</v>
      </c>
      <c r="B1" s="61" t="s">
        <v>118</v>
      </c>
      <c r="C1" s="61"/>
      <c r="D1" s="62" t="s">
        <v>119</v>
      </c>
      <c r="E1" s="63" t="s">
        <v>120</v>
      </c>
      <c r="F1" s="62" t="s">
        <v>121</v>
      </c>
      <c r="G1" s="60" t="s">
        <v>124</v>
      </c>
      <c r="H1" s="60" t="s">
        <v>132</v>
      </c>
      <c r="I1" s="64" t="s">
        <v>123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Jian Yang</v>
      </c>
      <c r="B3" s="160" t="str" ph="1">
        <f>Scoresheet!B3</f>
        <v>Zhenyuang9, Yunnan</v>
      </c>
      <c r="C3" s="161"/>
      <c r="D3" s="162" t="str" ph="1">
        <f>Scoresheet!C3</f>
        <v>23° 57' 32.6"</v>
      </c>
      <c r="E3" s="163" t="str" ph="1">
        <f>Scoresheet!E3</f>
        <v>101° 20' 11.9"</v>
      </c>
      <c r="F3" s="162" t="str" ph="1">
        <f>Scoresheet!G3</f>
        <v>922 ± 13 m</v>
      </c>
      <c r="G3" s="164" t="str" ph="1">
        <f>Scoresheet!I3</f>
        <v>25.10.2008</v>
      </c>
      <c r="H3" s="73" ph="1">
        <f>AQ114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126</v>
      </c>
      <c r="D5" s="86" t="s">
        <v>133</v>
      </c>
    </row>
    <row r="6" spans="1:82" ht="15" customHeight="1">
      <c r="C6" s="87" t="s">
        <v>125</v>
      </c>
      <c r="D6" s="88" t="s">
        <v>75</v>
      </c>
      <c r="E6" s="89" t="s">
        <v>76</v>
      </c>
      <c r="F6" s="89" t="s">
        <v>77</v>
      </c>
      <c r="G6" s="89" t="s">
        <v>78</v>
      </c>
      <c r="H6" s="89" t="s">
        <v>79</v>
      </c>
      <c r="I6" s="89" t="s">
        <v>80</v>
      </c>
      <c r="J6" s="89" t="s">
        <v>81</v>
      </c>
      <c r="K6" s="90" t="s">
        <v>82</v>
      </c>
      <c r="L6" s="90" t="s">
        <v>83</v>
      </c>
      <c r="M6" s="90" t="s">
        <v>84</v>
      </c>
      <c r="N6" s="90" t="s">
        <v>85</v>
      </c>
      <c r="O6" s="90" t="s">
        <v>86</v>
      </c>
      <c r="P6" s="90" t="s">
        <v>87</v>
      </c>
      <c r="Q6" s="90" t="s">
        <v>88</v>
      </c>
      <c r="R6" s="90" t="s">
        <v>89</v>
      </c>
      <c r="S6" s="90" t="s">
        <v>90</v>
      </c>
      <c r="T6" s="91" t="s">
        <v>91</v>
      </c>
      <c r="U6" s="91" t="s">
        <v>92</v>
      </c>
      <c r="V6" s="91" t="s">
        <v>93</v>
      </c>
      <c r="W6" s="91" t="s">
        <v>94</v>
      </c>
      <c r="X6" s="92" t="s">
        <v>95</v>
      </c>
      <c r="Y6" s="92" t="s">
        <v>96</v>
      </c>
      <c r="Z6" s="92" t="s">
        <v>97</v>
      </c>
      <c r="AA6" s="93" t="s">
        <v>98</v>
      </c>
      <c r="AB6" s="93" t="s">
        <v>99</v>
      </c>
      <c r="AC6" s="93" t="s">
        <v>100</v>
      </c>
      <c r="AD6" s="93" t="s">
        <v>101</v>
      </c>
      <c r="AE6" s="93" t="s">
        <v>102</v>
      </c>
      <c r="AF6" s="94" t="s">
        <v>103</v>
      </c>
      <c r="AG6" s="94" t="s">
        <v>104</v>
      </c>
      <c r="AH6" s="94" t="s">
        <v>105</v>
      </c>
      <c r="AI6" s="95"/>
      <c r="AJ6" s="95"/>
      <c r="AK6" s="95"/>
      <c r="AL6" s="95"/>
      <c r="AM6" s="95"/>
      <c r="AN6" s="95"/>
      <c r="AQ6" s="66" t="s">
        <v>106</v>
      </c>
      <c r="AR6" s="96" t="s">
        <v>75</v>
      </c>
      <c r="AS6" s="97" t="s">
        <v>76</v>
      </c>
      <c r="AT6" s="97" t="s">
        <v>77</v>
      </c>
      <c r="AU6" s="97" t="s">
        <v>78</v>
      </c>
      <c r="AV6" s="97" t="s">
        <v>79</v>
      </c>
      <c r="AW6" s="97" t="s">
        <v>80</v>
      </c>
      <c r="AX6" s="97" t="s">
        <v>81</v>
      </c>
      <c r="AY6" s="98" t="s">
        <v>82</v>
      </c>
      <c r="AZ6" s="98" t="s">
        <v>83</v>
      </c>
      <c r="BA6" s="98" t="s">
        <v>84</v>
      </c>
      <c r="BB6" s="98" t="s">
        <v>85</v>
      </c>
      <c r="BC6" s="98" t="s">
        <v>86</v>
      </c>
      <c r="BD6" s="98" t="s">
        <v>87</v>
      </c>
      <c r="BE6" s="98" t="s">
        <v>88</v>
      </c>
      <c r="BF6" s="98" t="s">
        <v>89</v>
      </c>
      <c r="BG6" s="98" t="s">
        <v>90</v>
      </c>
      <c r="BH6" s="99" t="s">
        <v>91</v>
      </c>
      <c r="BI6" s="99" t="s">
        <v>92</v>
      </c>
      <c r="BJ6" s="99" t="s">
        <v>93</v>
      </c>
      <c r="BK6" s="99" t="s">
        <v>94</v>
      </c>
      <c r="BL6" s="100" t="s">
        <v>95</v>
      </c>
      <c r="BM6" s="100" t="s">
        <v>96</v>
      </c>
      <c r="BN6" s="100" t="s">
        <v>97</v>
      </c>
      <c r="BO6" s="101" t="s">
        <v>98</v>
      </c>
      <c r="BP6" s="101" t="s">
        <v>99</v>
      </c>
      <c r="BQ6" s="101" t="s">
        <v>100</v>
      </c>
      <c r="BR6" s="101" t="s">
        <v>101</v>
      </c>
      <c r="BS6" s="101" t="s">
        <v>102</v>
      </c>
      <c r="BT6" s="95" t="s">
        <v>103</v>
      </c>
      <c r="BU6" s="95" t="s">
        <v>104</v>
      </c>
      <c r="BV6" s="95" t="s">
        <v>105</v>
      </c>
      <c r="BX6" s="102" t="s">
        <v>127</v>
      </c>
      <c r="BY6" s="103" t="s">
        <v>107</v>
      </c>
      <c r="BZ6" s="104" t="s">
        <v>108</v>
      </c>
      <c r="CA6" s="105" t="s">
        <v>109</v>
      </c>
      <c r="CB6" s="106" t="s">
        <v>110</v>
      </c>
      <c r="CC6" s="107" t="s">
        <v>111</v>
      </c>
      <c r="CD6" s="108" t="s">
        <v>112</v>
      </c>
    </row>
    <row r="7" spans="1:82">
      <c r="A7" s="96">
        <f>IF(B7&gt;0,(ROW(A7)-6),0)</f>
        <v>1</v>
      </c>
      <c r="B7" s="109" t="str">
        <f>Scoresheet!B7</f>
        <v>09-OTU-01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0.33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0.33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0.33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0</v>
      </c>
      <c r="W7" s="110">
        <f>IF((Scoresheet!$Y7+Scoresheet!$Z7+Scoresheet!$AA7)=0,0,FLOOR(Scoresheet!AA7/(Scoresheet!$Y7+Scoresheet!$Z7+Scoresheet!$AA7),0.01))</f>
        <v>1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</v>
      </c>
      <c r="Z7" s="112">
        <f>IF((Scoresheet!$AB7+Scoresheet!$AC7+Scoresheet!$AD7)=0,0,FLOOR(Scoresheet!AD7/(Scoresheet!$AB7+Scoresheet!$AC7+Scoresheet!$AD7),0.01))</f>
        <v>1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0.5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0.5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0</v>
      </c>
      <c r="BC7" s="66">
        <f t="shared" si="2"/>
        <v>1</v>
      </c>
      <c r="BD7" s="66">
        <f t="shared" si="2"/>
        <v>1</v>
      </c>
      <c r="BE7" s="66">
        <f t="shared" si="2"/>
        <v>1</v>
      </c>
      <c r="BF7" s="66">
        <f t="shared" si="2"/>
        <v>0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0</v>
      </c>
      <c r="BK7" s="66">
        <f t="shared" si="3"/>
        <v>1</v>
      </c>
      <c r="BL7" s="66">
        <f t="shared" si="3"/>
        <v>0</v>
      </c>
      <c r="BM7" s="66">
        <f t="shared" si="3"/>
        <v>0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0</v>
      </c>
      <c r="BQ7" s="66">
        <f t="shared" si="4"/>
        <v>0</v>
      </c>
      <c r="BR7" s="66">
        <f t="shared" si="4"/>
        <v>1</v>
      </c>
      <c r="BS7" s="66">
        <f t="shared" si="4"/>
        <v>1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09-OTU-02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0</v>
      </c>
      <c r="F8" s="66">
        <f>IF(Scoresheet!G8=0,0,Scoresheet!G8/(Scoresheet!G8+Scoresheet!H8)*(IF(Result!E8=0,1,Result!E8)))</f>
        <v>0.5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1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0.5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0.5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1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0.5</v>
      </c>
      <c r="Z8" s="115">
        <f>IF((Scoresheet!$AB8+Scoresheet!$AC8+Scoresheet!$AD8)=0,0,FLOOR(Scoresheet!AD8/(Scoresheet!$AB8+Scoresheet!$AC8+Scoresheet!$AD8),0.01))</f>
        <v>0.5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0.5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0.5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0</v>
      </c>
      <c r="AT8" s="66">
        <f t="shared" ref="AT8:AT71" si="14">IF(F8&gt;0,1,0)</f>
        <v>1</v>
      </c>
      <c r="AU8" s="66">
        <f t="shared" ref="AU8:AU71" si="15">IF(G8&gt;0,1,0)</f>
        <v>0</v>
      </c>
      <c r="AV8" s="66">
        <f t="shared" ref="AV8:AV71" si="16">IF(H8&gt;0,1,0)</f>
        <v>1</v>
      </c>
      <c r="AW8" s="66">
        <f t="shared" ref="AW8:AW71" si="17">IF(I8&gt;0,1,0)</f>
        <v>0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0</v>
      </c>
      <c r="BD8" s="66">
        <f t="shared" ref="BD8:BD71" si="24">IF(P8&gt;0,1,0)</f>
        <v>1</v>
      </c>
      <c r="BE8" s="66">
        <f t="shared" ref="BE8:BE71" si="25">IF(Q8&gt;0,1,0)</f>
        <v>1</v>
      </c>
      <c r="BF8" s="66">
        <f t="shared" ref="BF8:BF71" si="26">IF(R8&gt;0,1,0)</f>
        <v>0</v>
      </c>
      <c r="BG8" s="66">
        <f t="shared" ref="BG8:BG71" si="27">IF(S8&gt;0,1,0)</f>
        <v>0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0</v>
      </c>
      <c r="BK8" s="66">
        <f t="shared" ref="BK8:BK71" si="31">IF(W8&gt;0,1,0)</f>
        <v>1</v>
      </c>
      <c r="BL8" s="66">
        <f t="shared" ref="BL8:BL71" si="32">IF(X8&gt;0,1,0)</f>
        <v>0</v>
      </c>
      <c r="BM8" s="66">
        <f t="shared" ref="BM8:BM71" si="33">IF(Y8&gt;0,1,0)</f>
        <v>1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1</v>
      </c>
      <c r="BQ8" s="66">
        <f t="shared" ref="BQ8:BQ71" si="37">IF(AC8&gt;0,1,0)</f>
        <v>1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09-OTU-03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0</v>
      </c>
      <c r="F9" s="66">
        <f>IF(Scoresheet!G9=0,0,Scoresheet!G9/(Scoresheet!G9+Scoresheet!H9)*(IF(Result!E9=0,1,Result!E9)))</f>
        <v>0.5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0.5</v>
      </c>
      <c r="I9" s="66">
        <f>IF(Scoresheet!L9=0,0,Scoresheet!L9/(Scoresheet!K9+Scoresheet!L9)*(IF(Result!E9=0,1,Result!E9)))</f>
        <v>0.5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0.2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0.2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0.2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0.2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0.2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</v>
      </c>
      <c r="W9" s="109">
        <f>IF((Scoresheet!$Y9+Scoresheet!$Z9+Scoresheet!$AA9)=0,0,FLOOR(Scoresheet!AA9/(Scoresheet!$Y9+Scoresheet!$Z9+Scoresheet!$AA9),0.01))</f>
        <v>1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</v>
      </c>
      <c r="Z9" s="115">
        <f>IF((Scoresheet!$AB9+Scoresheet!$AC9+Scoresheet!$AD9)=0,0,FLOOR(Scoresheet!AD9/(Scoresheet!$AB9+Scoresheet!$AC9+Scoresheet!$AD9),0.01))</f>
        <v>1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1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0</v>
      </c>
      <c r="AT9" s="66">
        <f t="shared" si="14"/>
        <v>1</v>
      </c>
      <c r="AU9" s="66">
        <f t="shared" si="15"/>
        <v>0</v>
      </c>
      <c r="AV9" s="66">
        <f t="shared" si="16"/>
        <v>1</v>
      </c>
      <c r="AW9" s="66">
        <f t="shared" si="17"/>
        <v>1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1</v>
      </c>
      <c r="BD9" s="66">
        <f t="shared" si="24"/>
        <v>1</v>
      </c>
      <c r="BE9" s="66">
        <f t="shared" si="25"/>
        <v>1</v>
      </c>
      <c r="BF9" s="66">
        <f t="shared" si="26"/>
        <v>1</v>
      </c>
      <c r="BG9" s="66">
        <f t="shared" si="27"/>
        <v>1</v>
      </c>
      <c r="BH9" s="66">
        <f t="shared" si="28"/>
        <v>0</v>
      </c>
      <c r="BI9" s="66">
        <f t="shared" si="29"/>
        <v>0</v>
      </c>
      <c r="BJ9" s="66">
        <f t="shared" si="30"/>
        <v>0</v>
      </c>
      <c r="BK9" s="66">
        <f t="shared" si="31"/>
        <v>1</v>
      </c>
      <c r="BL9" s="66">
        <f t="shared" si="32"/>
        <v>0</v>
      </c>
      <c r="BM9" s="66">
        <f t="shared" si="33"/>
        <v>0</v>
      </c>
      <c r="BN9" s="66">
        <f t="shared" si="34"/>
        <v>1</v>
      </c>
      <c r="BO9" s="66">
        <f t="shared" si="35"/>
        <v>0</v>
      </c>
      <c r="BP9" s="66">
        <f t="shared" si="36"/>
        <v>0</v>
      </c>
      <c r="BQ9" s="66">
        <f t="shared" si="37"/>
        <v>1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09-OTU-04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1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0.25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0.25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0.25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0.25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</v>
      </c>
      <c r="W10" s="109">
        <f>IF((Scoresheet!$Y10+Scoresheet!$Z10+Scoresheet!$AA10)=0,0,FLOOR(Scoresheet!AA10/(Scoresheet!$Y10+Scoresheet!$Z10+Scoresheet!$AA10),0.01))</f>
        <v>1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</v>
      </c>
      <c r="Z10" s="115">
        <f>IF((Scoresheet!$AB10+Scoresheet!$AC10+Scoresheet!$AD10)=0,0,FLOOR(Scoresheet!AD10/(Scoresheet!$AB10+Scoresheet!$AC10+Scoresheet!$AD10),0.01))</f>
        <v>1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0.33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0.33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0.33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1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0</v>
      </c>
      <c r="BD10" s="66">
        <f t="shared" si="24"/>
        <v>1</v>
      </c>
      <c r="BE10" s="66">
        <f t="shared" si="25"/>
        <v>1</v>
      </c>
      <c r="BF10" s="66">
        <f t="shared" si="26"/>
        <v>1</v>
      </c>
      <c r="BG10" s="66">
        <f t="shared" si="27"/>
        <v>1</v>
      </c>
      <c r="BH10" s="66">
        <f t="shared" si="28"/>
        <v>0</v>
      </c>
      <c r="BI10" s="66">
        <f t="shared" si="29"/>
        <v>0</v>
      </c>
      <c r="BJ10" s="66">
        <f t="shared" si="30"/>
        <v>0</v>
      </c>
      <c r="BK10" s="66">
        <f t="shared" si="31"/>
        <v>1</v>
      </c>
      <c r="BL10" s="66">
        <f t="shared" si="32"/>
        <v>0</v>
      </c>
      <c r="BM10" s="66">
        <f t="shared" si="33"/>
        <v>0</v>
      </c>
      <c r="BN10" s="66">
        <f t="shared" si="34"/>
        <v>1</v>
      </c>
      <c r="BO10" s="66">
        <f t="shared" si="35"/>
        <v>0</v>
      </c>
      <c r="BP10" s="66">
        <f t="shared" si="36"/>
        <v>1</v>
      </c>
      <c r="BQ10" s="66">
        <f t="shared" si="37"/>
        <v>1</v>
      </c>
      <c r="BR10" s="66">
        <f t="shared" si="38"/>
        <v>1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09-OTU-05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0</v>
      </c>
      <c r="F11" s="66">
        <f>IF(Scoresheet!G11=0,0,Scoresheet!G11/(Scoresheet!G11+Scoresheet!H11)*(IF(Result!E11=0,1,Result!E11)))</f>
        <v>0.5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0.5</v>
      </c>
      <c r="I11" s="66">
        <f>IF(Scoresheet!L11=0,0,Scoresheet!L11/(Scoresheet!K11+Scoresheet!L11)*(IF(Result!E11=0,1,Result!E11)))</f>
        <v>0.5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0.5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0.5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0.5</v>
      </c>
      <c r="W11" s="109">
        <f>IF((Scoresheet!$Y11+Scoresheet!$Z11+Scoresheet!$AA11)=0,0,FLOOR(Scoresheet!AA11/(Scoresheet!$Y11+Scoresheet!$Z11+Scoresheet!$AA11),0.01))</f>
        <v>0.5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1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1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0.5</v>
      </c>
      <c r="AH11" s="109">
        <f>IF((Scoresheet!$AJ11+Scoresheet!$AK11+Scoresheet!$AL11)=0,0,FLOOR(Scoresheet!AL11/(Scoresheet!$AJ11+Scoresheet!$AK11+Scoresheet!$AL11),0.01))</f>
        <v>0.5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0</v>
      </c>
      <c r="AT11" s="66">
        <f t="shared" si="14"/>
        <v>1</v>
      </c>
      <c r="AU11" s="66">
        <f t="shared" si="15"/>
        <v>0</v>
      </c>
      <c r="AV11" s="66">
        <f t="shared" si="16"/>
        <v>1</v>
      </c>
      <c r="AW11" s="66">
        <f t="shared" si="17"/>
        <v>1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0</v>
      </c>
      <c r="BC11" s="66">
        <f t="shared" si="23"/>
        <v>1</v>
      </c>
      <c r="BD11" s="66">
        <f t="shared" si="24"/>
        <v>1</v>
      </c>
      <c r="BE11" s="66">
        <f t="shared" si="25"/>
        <v>0</v>
      </c>
      <c r="BF11" s="66">
        <f t="shared" si="26"/>
        <v>0</v>
      </c>
      <c r="BG11" s="66">
        <f t="shared" si="27"/>
        <v>0</v>
      </c>
      <c r="BH11" s="66">
        <f t="shared" si="28"/>
        <v>0</v>
      </c>
      <c r="BI11" s="66">
        <f t="shared" si="29"/>
        <v>0</v>
      </c>
      <c r="BJ11" s="66">
        <f t="shared" si="30"/>
        <v>1</v>
      </c>
      <c r="BK11" s="66">
        <f t="shared" si="31"/>
        <v>1</v>
      </c>
      <c r="BL11" s="66">
        <f t="shared" si="32"/>
        <v>0</v>
      </c>
      <c r="BM11" s="66">
        <f t="shared" si="33"/>
        <v>0</v>
      </c>
      <c r="BN11" s="66">
        <f t="shared" si="34"/>
        <v>1</v>
      </c>
      <c r="BO11" s="66">
        <f t="shared" si="35"/>
        <v>0</v>
      </c>
      <c r="BP11" s="66">
        <f t="shared" si="36"/>
        <v>0</v>
      </c>
      <c r="BQ11" s="66">
        <f t="shared" si="37"/>
        <v>1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1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09-OTU-06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0</v>
      </c>
      <c r="F12" s="66">
        <f>IF(Scoresheet!G12=0,0,Scoresheet!G12/(Scoresheet!G12+Scoresheet!H12)*(IF(Result!E12=0,1,Result!E12)))</f>
        <v>0.5</v>
      </c>
      <c r="G12" s="66">
        <f>IF(Scoresheet!I12=0,0,Scoresheet!I12/(Scoresheet!I12+Scoresheet!J12)*(IF(Result!E12=0,1,Result!E12)))</f>
        <v>0.5</v>
      </c>
      <c r="H12" s="66">
        <f>IF(Scoresheet!K12=0,0,Scoresheet!K12/(Scoresheet!L12+Scoresheet!K12)*(IF(Result!E12=0,1,Result!E12)))</f>
        <v>0.5</v>
      </c>
      <c r="I12" s="66">
        <f>IF(Scoresheet!L12=0,0,Scoresheet!L12/(Scoresheet!K12+Scoresheet!L12)*(IF(Result!E12=0,1,Result!E12)))</f>
        <v>0.5</v>
      </c>
      <c r="J12" s="109">
        <f>IF(Scoresheet!M12=0,0,Scoresheet!M12/(Scoresheet!M12+Scoresheet!N12))</f>
        <v>0.5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0.25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0.25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0.25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0.25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1</v>
      </c>
      <c r="U12" s="66">
        <f>IF((Scoresheet!$Y12+Scoresheet!$Z12+Scoresheet!$AA12)=0,0,FLOOR(Scoresheet!Y12/(Scoresheet!$Y12+Scoresheet!$Z12+Scoresheet!$AA12),0.01))</f>
        <v>1</v>
      </c>
      <c r="V12" s="66">
        <f>IF((Scoresheet!$Y12+Scoresheet!$Z12+Scoresheet!$AA12)=0,0,FLOOR(Scoresheet!Z12/(Scoresheet!$Y12+Scoresheet!$Z12+Scoresheet!$AA12),0.01))</f>
        <v>0</v>
      </c>
      <c r="W12" s="109">
        <f>IF((Scoresheet!$Y12+Scoresheet!$Z12+Scoresheet!$AA12)=0,0,FLOOR(Scoresheet!AA12/(Scoresheet!$Y12+Scoresheet!$Z12+Scoresheet!$AA12),0.01))</f>
        <v>0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0.5</v>
      </c>
      <c r="Z12" s="115">
        <f>IF((Scoresheet!$AB12+Scoresheet!$AC12+Scoresheet!$AD12)=0,0,FLOOR(Scoresheet!AD12/(Scoresheet!$AB12+Scoresheet!$AC12+Scoresheet!$AD12),0.01))</f>
        <v>0.5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1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0.5</v>
      </c>
      <c r="AG12" s="66">
        <f>IF((Scoresheet!$AJ12+Scoresheet!$AK12+Scoresheet!$AL12)=0,0,FLOOR(Scoresheet!AK12/(Scoresheet!$AJ12+Scoresheet!$AK12+Scoresheet!$AL12),0.01))</f>
        <v>0.5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0</v>
      </c>
      <c r="AT12" s="66">
        <f t="shared" si="14"/>
        <v>1</v>
      </c>
      <c r="AU12" s="66">
        <f t="shared" si="15"/>
        <v>1</v>
      </c>
      <c r="AV12" s="66">
        <f t="shared" si="16"/>
        <v>1</v>
      </c>
      <c r="AW12" s="66">
        <f t="shared" si="17"/>
        <v>1</v>
      </c>
      <c r="AX12" s="66">
        <f t="shared" si="18"/>
        <v>1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1</v>
      </c>
      <c r="BC12" s="66">
        <f t="shared" si="23"/>
        <v>1</v>
      </c>
      <c r="BD12" s="66">
        <f t="shared" si="24"/>
        <v>1</v>
      </c>
      <c r="BE12" s="66">
        <f t="shared" si="25"/>
        <v>1</v>
      </c>
      <c r="BF12" s="66">
        <f t="shared" si="26"/>
        <v>0</v>
      </c>
      <c r="BG12" s="66">
        <f t="shared" si="27"/>
        <v>0</v>
      </c>
      <c r="BH12" s="66">
        <f t="shared" si="28"/>
        <v>1</v>
      </c>
      <c r="BI12" s="66">
        <f t="shared" si="29"/>
        <v>1</v>
      </c>
      <c r="BJ12" s="66">
        <f t="shared" si="30"/>
        <v>0</v>
      </c>
      <c r="BK12" s="66">
        <f t="shared" si="31"/>
        <v>0</v>
      </c>
      <c r="BL12" s="66">
        <f t="shared" si="32"/>
        <v>0</v>
      </c>
      <c r="BM12" s="66">
        <f t="shared" si="33"/>
        <v>1</v>
      </c>
      <c r="BN12" s="66">
        <f t="shared" si="34"/>
        <v>1</v>
      </c>
      <c r="BO12" s="66">
        <f t="shared" si="35"/>
        <v>0</v>
      </c>
      <c r="BP12" s="66">
        <f t="shared" si="36"/>
        <v>1</v>
      </c>
      <c r="BQ12" s="66">
        <f t="shared" si="37"/>
        <v>0</v>
      </c>
      <c r="BR12" s="66">
        <f t="shared" si="38"/>
        <v>0</v>
      </c>
      <c r="BS12" s="66">
        <f t="shared" si="39"/>
        <v>0</v>
      </c>
      <c r="BT12" s="66">
        <f t="shared" si="40"/>
        <v>1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09-OTU-07</v>
      </c>
      <c r="C13" s="66">
        <f>IF(Scoresheet!C13=0,0,Scoresheet!C13/(Scoresheet!C13+Scoresheet!D13))</f>
        <v>0.5</v>
      </c>
      <c r="D13" s="109">
        <f>IF(Scoresheet!D13=0,0,Scoresheet!D13/(Scoresheet!C13+Scoresheet!D13))</f>
        <v>0.5</v>
      </c>
      <c r="E13" s="66">
        <f>IF(Scoresheet!E13=0,0,Scoresheet!E13/(Scoresheet!E13+Scoresheet!F13))</f>
        <v>0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0.5</v>
      </c>
      <c r="I13" s="66">
        <f>IF(Scoresheet!L13=0,0,Scoresheet!L13/(Scoresheet!K13+Scoresheet!L13)*(IF(Result!E13=0,1,Result!E13)))</f>
        <v>0.5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0.33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0.33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0.33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0</v>
      </c>
      <c r="W13" s="109">
        <f>IF((Scoresheet!$Y13+Scoresheet!$Z13+Scoresheet!$AA13)=0,0,FLOOR(Scoresheet!AA13/(Scoresheet!$Y13+Scoresheet!$Z13+Scoresheet!$AA13),0.01))</f>
        <v>1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1</v>
      </c>
      <c r="Z13" s="115">
        <f>IF((Scoresheet!$AB13+Scoresheet!$AC13+Scoresheet!$AD13)=0,0,FLOOR(Scoresheet!AD13/(Scoresheet!$AB13+Scoresheet!$AC13+Scoresheet!$AD13),0.01))</f>
        <v>0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1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0</v>
      </c>
      <c r="AT13" s="66">
        <f t="shared" si="14"/>
        <v>0</v>
      </c>
      <c r="AU13" s="66">
        <f t="shared" si="15"/>
        <v>0</v>
      </c>
      <c r="AV13" s="66">
        <f t="shared" si="16"/>
        <v>1</v>
      </c>
      <c r="AW13" s="66">
        <f t="shared" si="17"/>
        <v>1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0</v>
      </c>
      <c r="BC13" s="66">
        <f t="shared" si="23"/>
        <v>1</v>
      </c>
      <c r="BD13" s="66">
        <f t="shared" si="24"/>
        <v>1</v>
      </c>
      <c r="BE13" s="66">
        <f t="shared" si="25"/>
        <v>1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0</v>
      </c>
      <c r="BK13" s="66">
        <f t="shared" si="31"/>
        <v>1</v>
      </c>
      <c r="BL13" s="66">
        <f t="shared" si="32"/>
        <v>0</v>
      </c>
      <c r="BM13" s="66">
        <f t="shared" si="33"/>
        <v>1</v>
      </c>
      <c r="BN13" s="66">
        <f t="shared" si="34"/>
        <v>0</v>
      </c>
      <c r="BO13" s="66">
        <f t="shared" si="35"/>
        <v>0</v>
      </c>
      <c r="BP13" s="66">
        <f t="shared" si="36"/>
        <v>1</v>
      </c>
      <c r="BQ13" s="66">
        <f t="shared" si="37"/>
        <v>0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09-OTU-08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0</v>
      </c>
      <c r="F14" s="66">
        <f>IF(Scoresheet!G14=0,0,Scoresheet!G14/(Scoresheet!G14+Scoresheet!H14)*(IF(Result!E14=0,1,Result!E14)))</f>
        <v>0.5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0.5</v>
      </c>
      <c r="I14" s="66">
        <f>IF(Scoresheet!L14=0,0,Scoresheet!L14/(Scoresheet!K14+Scoresheet!L14)*(IF(Result!E14=0,1,Result!E14)))</f>
        <v>0.5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0.33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0.33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0.33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</v>
      </c>
      <c r="W14" s="109">
        <f>IF((Scoresheet!$Y14+Scoresheet!$Z14+Scoresheet!$AA14)=0,0,FLOOR(Scoresheet!AA14/(Scoresheet!$Y14+Scoresheet!$Z14+Scoresheet!$AA14),0.01))</f>
        <v>1</v>
      </c>
      <c r="X14" s="66">
        <f>IF((Scoresheet!$AB14+Scoresheet!$AC14+Scoresheet!$AD14)=0,0,FLOOR(Scoresheet!AB14/(Scoresheet!$AB14+Scoresheet!$AC14+Scoresheet!$AD14),0.01))</f>
        <v>0.33</v>
      </c>
      <c r="Y14" s="66">
        <f>IF((Scoresheet!$AB14+Scoresheet!$AC14+Scoresheet!$AD14)=0,0,FLOOR(Scoresheet!AC14/(Scoresheet!$AB14+Scoresheet!$AC14+Scoresheet!$AD14),0.01))</f>
        <v>0.33</v>
      </c>
      <c r="Z14" s="115">
        <f>IF((Scoresheet!$AB14+Scoresheet!$AC14+Scoresheet!$AD14)=0,0,FLOOR(Scoresheet!AD14/(Scoresheet!$AB14+Scoresheet!$AC14+Scoresheet!$AD14),0.01))</f>
        <v>0.33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0.5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0.5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0</v>
      </c>
      <c r="AT14" s="66">
        <f t="shared" si="14"/>
        <v>1</v>
      </c>
      <c r="AU14" s="66">
        <f t="shared" si="15"/>
        <v>0</v>
      </c>
      <c r="AV14" s="66">
        <f t="shared" si="16"/>
        <v>1</v>
      </c>
      <c r="AW14" s="66">
        <f t="shared" si="17"/>
        <v>1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0</v>
      </c>
      <c r="BC14" s="66">
        <f t="shared" si="23"/>
        <v>1</v>
      </c>
      <c r="BD14" s="66">
        <f t="shared" si="24"/>
        <v>1</v>
      </c>
      <c r="BE14" s="66">
        <f t="shared" si="25"/>
        <v>1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0</v>
      </c>
      <c r="BJ14" s="66">
        <f t="shared" si="30"/>
        <v>0</v>
      </c>
      <c r="BK14" s="66">
        <f t="shared" si="31"/>
        <v>1</v>
      </c>
      <c r="BL14" s="66">
        <f t="shared" si="32"/>
        <v>1</v>
      </c>
      <c r="BM14" s="66">
        <f t="shared" si="33"/>
        <v>1</v>
      </c>
      <c r="BN14" s="66">
        <f t="shared" si="34"/>
        <v>1</v>
      </c>
      <c r="BO14" s="66">
        <f t="shared" si="35"/>
        <v>1</v>
      </c>
      <c r="BP14" s="66">
        <f t="shared" si="36"/>
        <v>1</v>
      </c>
      <c r="BQ14" s="66">
        <f t="shared" si="37"/>
        <v>0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09-OTU-09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1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0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0.5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0.5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</v>
      </c>
      <c r="W15" s="109">
        <f>IF((Scoresheet!$Y15+Scoresheet!$Z15+Scoresheet!$AA15)=0,0,FLOOR(Scoresheet!AA15/(Scoresheet!$Y15+Scoresheet!$Z15+Scoresheet!$AA15),0.01))</f>
        <v>1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0.5</v>
      </c>
      <c r="Z15" s="115">
        <f>IF((Scoresheet!$AB15+Scoresheet!$AC15+Scoresheet!$AD15)=0,0,FLOOR(Scoresheet!AD15/(Scoresheet!$AB15+Scoresheet!$AC15+Scoresheet!$AD15),0.01))</f>
        <v>0.5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0.5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0.5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0.5</v>
      </c>
      <c r="AG15" s="66">
        <f>IF((Scoresheet!$AJ15+Scoresheet!$AK15+Scoresheet!$AL15)=0,0,FLOOR(Scoresheet!AK15/(Scoresheet!$AJ15+Scoresheet!$AK15+Scoresheet!$AL15),0.01))</f>
        <v>0.5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1</v>
      </c>
      <c r="AT15" s="66">
        <f t="shared" si="14"/>
        <v>0</v>
      </c>
      <c r="AU15" s="66">
        <f t="shared" si="15"/>
        <v>0</v>
      </c>
      <c r="AV15" s="66">
        <f t="shared" si="16"/>
        <v>0</v>
      </c>
      <c r="AW15" s="66">
        <f t="shared" si="17"/>
        <v>0</v>
      </c>
      <c r="AX15" s="66">
        <f t="shared" si="18"/>
        <v>0</v>
      </c>
      <c r="AY15" s="66">
        <f t="shared" si="19"/>
        <v>1</v>
      </c>
      <c r="AZ15" s="66">
        <f t="shared" si="20"/>
        <v>1</v>
      </c>
      <c r="BA15" s="66">
        <f t="shared" si="21"/>
        <v>0</v>
      </c>
      <c r="BB15" s="66">
        <f t="shared" si="22"/>
        <v>0</v>
      </c>
      <c r="BC15" s="66">
        <f t="shared" si="23"/>
        <v>0</v>
      </c>
      <c r="BD15" s="66">
        <f t="shared" si="24"/>
        <v>0</v>
      </c>
      <c r="BE15" s="66">
        <f t="shared" si="25"/>
        <v>0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0</v>
      </c>
      <c r="BJ15" s="66">
        <f t="shared" si="30"/>
        <v>0</v>
      </c>
      <c r="BK15" s="66">
        <f t="shared" si="31"/>
        <v>1</v>
      </c>
      <c r="BL15" s="66">
        <f t="shared" si="32"/>
        <v>0</v>
      </c>
      <c r="BM15" s="66">
        <f t="shared" si="33"/>
        <v>1</v>
      </c>
      <c r="BN15" s="66">
        <f t="shared" si="34"/>
        <v>1</v>
      </c>
      <c r="BO15" s="66">
        <f t="shared" si="35"/>
        <v>0</v>
      </c>
      <c r="BP15" s="66">
        <f t="shared" si="36"/>
        <v>1</v>
      </c>
      <c r="BQ15" s="66">
        <f t="shared" si="37"/>
        <v>1</v>
      </c>
      <c r="BR15" s="66">
        <f t="shared" si="38"/>
        <v>0</v>
      </c>
      <c r="BS15" s="66">
        <f t="shared" si="39"/>
        <v>0</v>
      </c>
      <c r="BT15" s="66">
        <f t="shared" si="40"/>
        <v>1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09-OTU-10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1</v>
      </c>
      <c r="F16" s="66">
        <f>IF(Scoresheet!G16=0,0,Scoresheet!G16/(Scoresheet!G16+Scoresheet!H16)*(IF(Result!E16=0,1,Result!E16)))</f>
        <v>0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0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0.5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0.5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1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0</v>
      </c>
      <c r="W16" s="109">
        <f>IF((Scoresheet!$Y16+Scoresheet!$Z16+Scoresheet!$AA16)=0,0,FLOOR(Scoresheet!AA16/(Scoresheet!$Y16+Scoresheet!$Z16+Scoresheet!$AA16),0.01))</f>
        <v>0</v>
      </c>
      <c r="X16" s="66">
        <f>IF((Scoresheet!$AB16+Scoresheet!$AC16+Scoresheet!$AD16)=0,0,FLOOR(Scoresheet!AB16/(Scoresheet!$AB16+Scoresheet!$AC16+Scoresheet!$AD16),0.01))</f>
        <v>1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0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1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1</v>
      </c>
      <c r="AT16" s="66">
        <f t="shared" si="14"/>
        <v>0</v>
      </c>
      <c r="AU16" s="66">
        <f t="shared" si="15"/>
        <v>0</v>
      </c>
      <c r="AV16" s="66">
        <f t="shared" si="16"/>
        <v>0</v>
      </c>
      <c r="AW16" s="66">
        <f t="shared" si="17"/>
        <v>0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0</v>
      </c>
      <c r="BC16" s="66">
        <f t="shared" si="23"/>
        <v>0</v>
      </c>
      <c r="BD16" s="66">
        <f t="shared" si="24"/>
        <v>1</v>
      </c>
      <c r="BE16" s="66">
        <f t="shared" si="25"/>
        <v>1</v>
      </c>
      <c r="BF16" s="66">
        <f t="shared" si="26"/>
        <v>0</v>
      </c>
      <c r="BG16" s="66">
        <f t="shared" si="27"/>
        <v>0</v>
      </c>
      <c r="BH16" s="66">
        <f t="shared" si="28"/>
        <v>1</v>
      </c>
      <c r="BI16" s="66">
        <f t="shared" si="29"/>
        <v>0</v>
      </c>
      <c r="BJ16" s="66">
        <f t="shared" si="30"/>
        <v>0</v>
      </c>
      <c r="BK16" s="66">
        <f t="shared" si="31"/>
        <v>0</v>
      </c>
      <c r="BL16" s="66">
        <f t="shared" si="32"/>
        <v>1</v>
      </c>
      <c r="BM16" s="66">
        <f t="shared" si="33"/>
        <v>0</v>
      </c>
      <c r="BN16" s="66">
        <f t="shared" si="34"/>
        <v>0</v>
      </c>
      <c r="BO16" s="66">
        <f t="shared" si="35"/>
        <v>1</v>
      </c>
      <c r="BP16" s="66">
        <f t="shared" si="36"/>
        <v>0</v>
      </c>
      <c r="BQ16" s="66">
        <f t="shared" si="37"/>
        <v>0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09-OTU-11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1</v>
      </c>
      <c r="F17" s="66">
        <f>IF(Scoresheet!G17=0,0,Scoresheet!G17/(Scoresheet!G17+Scoresheet!H17)*(IF(Result!E17=0,1,Result!E17)))</f>
        <v>0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0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0.33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0.33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0.33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1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0</v>
      </c>
      <c r="X17" s="66">
        <f>IF((Scoresheet!$AB17+Scoresheet!$AC17+Scoresheet!$AD17)=0,0,FLOOR(Scoresheet!AB17/(Scoresheet!$AB17+Scoresheet!$AC17+Scoresheet!$AD17),0.01))</f>
        <v>1</v>
      </c>
      <c r="Y17" s="66">
        <f>IF((Scoresheet!$AB17+Scoresheet!$AC17+Scoresheet!$AD17)=0,0,FLOOR(Scoresheet!AC17/(Scoresheet!$AB17+Scoresheet!$AC17+Scoresheet!$AD17),0.01))</f>
        <v>0</v>
      </c>
      <c r="Z17" s="115">
        <f>IF((Scoresheet!$AB17+Scoresheet!$AC17+Scoresheet!$AD17)=0,0,FLOOR(Scoresheet!AD17/(Scoresheet!$AB17+Scoresheet!$AC17+Scoresheet!$AD17),0.01))</f>
        <v>0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1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1</v>
      </c>
      <c r="AT17" s="66">
        <f t="shared" si="14"/>
        <v>0</v>
      </c>
      <c r="AU17" s="66">
        <f t="shared" si="15"/>
        <v>0</v>
      </c>
      <c r="AV17" s="66">
        <f t="shared" si="16"/>
        <v>0</v>
      </c>
      <c r="AW17" s="66">
        <f t="shared" si="17"/>
        <v>0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0</v>
      </c>
      <c r="BD17" s="66">
        <f t="shared" si="24"/>
        <v>1</v>
      </c>
      <c r="BE17" s="66">
        <f t="shared" si="25"/>
        <v>1</v>
      </c>
      <c r="BF17" s="66">
        <f t="shared" si="26"/>
        <v>1</v>
      </c>
      <c r="BG17" s="66">
        <f t="shared" si="27"/>
        <v>0</v>
      </c>
      <c r="BH17" s="66">
        <f t="shared" si="28"/>
        <v>1</v>
      </c>
      <c r="BI17" s="66">
        <f t="shared" si="29"/>
        <v>0</v>
      </c>
      <c r="BJ17" s="66">
        <f t="shared" si="30"/>
        <v>0</v>
      </c>
      <c r="BK17" s="66">
        <f t="shared" si="31"/>
        <v>0</v>
      </c>
      <c r="BL17" s="66">
        <f t="shared" si="32"/>
        <v>1</v>
      </c>
      <c r="BM17" s="66">
        <f t="shared" si="33"/>
        <v>0</v>
      </c>
      <c r="BN17" s="66">
        <f t="shared" si="34"/>
        <v>0</v>
      </c>
      <c r="BO17" s="66">
        <f t="shared" si="35"/>
        <v>1</v>
      </c>
      <c r="BP17" s="66">
        <f t="shared" si="36"/>
        <v>0</v>
      </c>
      <c r="BQ17" s="66">
        <f t="shared" si="37"/>
        <v>0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09-OTU-12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0.5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0.25</v>
      </c>
      <c r="I18" s="66">
        <f>IF(Scoresheet!L18=0,0,Scoresheet!L18/(Scoresheet!K18+Scoresheet!L18)*(IF(Result!E18=0,1,Result!E18)))</f>
        <v>0.25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0.33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0.33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0.33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1</v>
      </c>
      <c r="V18" s="66">
        <f>IF((Scoresheet!$Y18+Scoresheet!$Z18+Scoresheet!$AA18)=0,0,FLOOR(Scoresheet!Z18/(Scoresheet!$Y18+Scoresheet!$Z18+Scoresheet!$AA18),0.01))</f>
        <v>0</v>
      </c>
      <c r="W18" s="109">
        <f>IF((Scoresheet!$Y18+Scoresheet!$Z18+Scoresheet!$AA18)=0,0,FLOOR(Scoresheet!AA18/(Scoresheet!$Y18+Scoresheet!$Z18+Scoresheet!$AA18),0.01))</f>
        <v>0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</v>
      </c>
      <c r="Z18" s="115">
        <f>IF((Scoresheet!$AB18+Scoresheet!$AC18+Scoresheet!$AD18)=0,0,FLOOR(Scoresheet!AD18/(Scoresheet!$AB18+Scoresheet!$AC18+Scoresheet!$AD18),0.01))</f>
        <v>1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0.5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0.5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1</v>
      </c>
      <c r="AW18" s="66">
        <f t="shared" si="17"/>
        <v>1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0</v>
      </c>
      <c r="BC18" s="66">
        <f t="shared" si="23"/>
        <v>0</v>
      </c>
      <c r="BD18" s="66">
        <f t="shared" si="24"/>
        <v>1</v>
      </c>
      <c r="BE18" s="66">
        <f t="shared" si="25"/>
        <v>1</v>
      </c>
      <c r="BF18" s="66">
        <f t="shared" si="26"/>
        <v>1</v>
      </c>
      <c r="BG18" s="66">
        <f t="shared" si="27"/>
        <v>0</v>
      </c>
      <c r="BH18" s="66">
        <f t="shared" si="28"/>
        <v>0</v>
      </c>
      <c r="BI18" s="66">
        <f t="shared" si="29"/>
        <v>1</v>
      </c>
      <c r="BJ18" s="66">
        <f t="shared" si="30"/>
        <v>0</v>
      </c>
      <c r="BK18" s="66">
        <f t="shared" si="31"/>
        <v>0</v>
      </c>
      <c r="BL18" s="66">
        <f t="shared" si="32"/>
        <v>0</v>
      </c>
      <c r="BM18" s="66">
        <f t="shared" si="33"/>
        <v>0</v>
      </c>
      <c r="BN18" s="66">
        <f t="shared" si="34"/>
        <v>1</v>
      </c>
      <c r="BO18" s="66">
        <f t="shared" si="35"/>
        <v>0</v>
      </c>
      <c r="BP18" s="66">
        <f t="shared" si="36"/>
        <v>1</v>
      </c>
      <c r="BQ18" s="66">
        <f t="shared" si="37"/>
        <v>1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09-OTU-13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0.5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0.5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0.5</v>
      </c>
      <c r="W19" s="109">
        <f>IF((Scoresheet!$Y19+Scoresheet!$Z19+Scoresheet!$AA19)=0,0,FLOOR(Scoresheet!AA19/(Scoresheet!$Y19+Scoresheet!$Z19+Scoresheet!$AA19),0.01))</f>
        <v>0.5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1</v>
      </c>
      <c r="Z19" s="115">
        <f>IF((Scoresheet!$AB19+Scoresheet!$AC19+Scoresheet!$AD19)=0,0,FLOOR(Scoresheet!AD19/(Scoresheet!$AB19+Scoresheet!$AC19+Scoresheet!$AD19),0.01))</f>
        <v>0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0.5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0.5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0</v>
      </c>
      <c r="BC19" s="66">
        <f t="shared" si="23"/>
        <v>1</v>
      </c>
      <c r="BD19" s="66">
        <f t="shared" si="24"/>
        <v>1</v>
      </c>
      <c r="BE19" s="66">
        <f t="shared" si="25"/>
        <v>0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0</v>
      </c>
      <c r="BJ19" s="66">
        <f t="shared" si="30"/>
        <v>1</v>
      </c>
      <c r="BK19" s="66">
        <f t="shared" si="31"/>
        <v>1</v>
      </c>
      <c r="BL19" s="66">
        <f t="shared" si="32"/>
        <v>0</v>
      </c>
      <c r="BM19" s="66">
        <f t="shared" si="33"/>
        <v>1</v>
      </c>
      <c r="BN19" s="66">
        <f t="shared" si="34"/>
        <v>0</v>
      </c>
      <c r="BO19" s="66">
        <f t="shared" si="35"/>
        <v>0</v>
      </c>
      <c r="BP19" s="66">
        <f t="shared" si="36"/>
        <v>0</v>
      </c>
      <c r="BQ19" s="66">
        <f t="shared" si="37"/>
        <v>0</v>
      </c>
      <c r="BR19" s="66">
        <f t="shared" si="38"/>
        <v>1</v>
      </c>
      <c r="BS19" s="66">
        <f t="shared" si="39"/>
        <v>1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09-OTU-14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0.5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0.5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0.5</v>
      </c>
      <c r="W20" s="109">
        <f>IF((Scoresheet!$Y20+Scoresheet!$Z20+Scoresheet!$AA20)=0,0,FLOOR(Scoresheet!AA20/(Scoresheet!$Y20+Scoresheet!$Z20+Scoresheet!$AA20),0.01))</f>
        <v>0.5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1</v>
      </c>
      <c r="Z20" s="115">
        <f>IF((Scoresheet!$AB20+Scoresheet!$AC20+Scoresheet!$AD20)=0,0,FLOOR(Scoresheet!AD20/(Scoresheet!$AB20+Scoresheet!$AC20+Scoresheet!$AD20),0.01))</f>
        <v>0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0.5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0.5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1</v>
      </c>
      <c r="BD20" s="66">
        <f t="shared" si="24"/>
        <v>1</v>
      </c>
      <c r="BE20" s="66">
        <f t="shared" si="25"/>
        <v>0</v>
      </c>
      <c r="BF20" s="66">
        <f t="shared" si="26"/>
        <v>0</v>
      </c>
      <c r="BG20" s="66">
        <f t="shared" si="27"/>
        <v>0</v>
      </c>
      <c r="BH20" s="66">
        <f t="shared" si="28"/>
        <v>0</v>
      </c>
      <c r="BI20" s="66">
        <f t="shared" si="29"/>
        <v>0</v>
      </c>
      <c r="BJ20" s="66">
        <f t="shared" si="30"/>
        <v>1</v>
      </c>
      <c r="BK20" s="66">
        <f t="shared" si="31"/>
        <v>1</v>
      </c>
      <c r="BL20" s="66">
        <f t="shared" si="32"/>
        <v>0</v>
      </c>
      <c r="BM20" s="66">
        <f t="shared" si="33"/>
        <v>1</v>
      </c>
      <c r="BN20" s="66">
        <f t="shared" si="34"/>
        <v>0</v>
      </c>
      <c r="BO20" s="66">
        <f t="shared" si="35"/>
        <v>0</v>
      </c>
      <c r="BP20" s="66">
        <f t="shared" si="36"/>
        <v>0</v>
      </c>
      <c r="BQ20" s="66">
        <f t="shared" si="37"/>
        <v>0</v>
      </c>
      <c r="BR20" s="66">
        <f t="shared" si="38"/>
        <v>1</v>
      </c>
      <c r="BS20" s="66">
        <f t="shared" si="39"/>
        <v>1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09-OTU-15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0.5</v>
      </c>
      <c r="F21" s="66">
        <f>IF(Scoresheet!G21=0,0,Scoresheet!G21/(Scoresheet!G21+Scoresheet!H21)*(IF(Result!E21=0,1,Result!E21)))</f>
        <v>0.25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0.25</v>
      </c>
      <c r="I21" s="66">
        <f>IF(Scoresheet!L21=0,0,Scoresheet!L21/(Scoresheet!K21+Scoresheet!L21)*(IF(Result!E21=0,1,Result!E21)))</f>
        <v>0.25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0.33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0.33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0.33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</v>
      </c>
      <c r="V21" s="66">
        <f>IF((Scoresheet!$Y21+Scoresheet!$Z21+Scoresheet!$AA21)=0,0,FLOOR(Scoresheet!Z21/(Scoresheet!$Y21+Scoresheet!$Z21+Scoresheet!$AA21),0.01))</f>
        <v>0</v>
      </c>
      <c r="W21" s="109">
        <f>IF((Scoresheet!$Y21+Scoresheet!$Z21+Scoresheet!$AA21)=0,0,FLOOR(Scoresheet!AA21/(Scoresheet!$Y21+Scoresheet!$Z21+Scoresheet!$AA21),0.01))</f>
        <v>1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1</v>
      </c>
      <c r="Z21" s="115">
        <f>IF((Scoresheet!$AB21+Scoresheet!$AC21+Scoresheet!$AD21)=0,0,FLOOR(Scoresheet!AD21/(Scoresheet!$AB21+Scoresheet!$AC21+Scoresheet!$AD21),0.01))</f>
        <v>0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0.5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0.5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1</v>
      </c>
      <c r="AU21" s="66">
        <f t="shared" si="15"/>
        <v>0</v>
      </c>
      <c r="AV21" s="66">
        <f t="shared" si="16"/>
        <v>1</v>
      </c>
      <c r="AW21" s="66">
        <f t="shared" si="17"/>
        <v>1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0</v>
      </c>
      <c r="BC21" s="66">
        <f t="shared" si="23"/>
        <v>0</v>
      </c>
      <c r="BD21" s="66">
        <f t="shared" si="24"/>
        <v>0</v>
      </c>
      <c r="BE21" s="66">
        <f t="shared" si="25"/>
        <v>1</v>
      </c>
      <c r="BF21" s="66">
        <f t="shared" si="26"/>
        <v>1</v>
      </c>
      <c r="BG21" s="66">
        <f t="shared" si="27"/>
        <v>1</v>
      </c>
      <c r="BH21" s="66">
        <f t="shared" si="28"/>
        <v>0</v>
      </c>
      <c r="BI21" s="66">
        <f t="shared" si="29"/>
        <v>0</v>
      </c>
      <c r="BJ21" s="66">
        <f t="shared" si="30"/>
        <v>0</v>
      </c>
      <c r="BK21" s="66">
        <f t="shared" si="31"/>
        <v>1</v>
      </c>
      <c r="BL21" s="66">
        <f t="shared" si="32"/>
        <v>0</v>
      </c>
      <c r="BM21" s="66">
        <f t="shared" si="33"/>
        <v>1</v>
      </c>
      <c r="BN21" s="66">
        <f t="shared" si="34"/>
        <v>0</v>
      </c>
      <c r="BO21" s="66">
        <f t="shared" si="35"/>
        <v>0</v>
      </c>
      <c r="BP21" s="66">
        <f t="shared" si="36"/>
        <v>0</v>
      </c>
      <c r="BQ21" s="66">
        <f t="shared" si="37"/>
        <v>1</v>
      </c>
      <c r="BR21" s="66">
        <f t="shared" si="38"/>
        <v>1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09-OTU-16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0</v>
      </c>
      <c r="F22" s="66">
        <f>IF(Scoresheet!G22=0,0,Scoresheet!G22/(Scoresheet!G22+Scoresheet!H22)*(IF(Result!E22=0,1,Result!E22)))</f>
        <v>0.5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0.5</v>
      </c>
      <c r="I22" s="66">
        <f>IF(Scoresheet!L22=0,0,Scoresheet!L22/(Scoresheet!K22+Scoresheet!L22)*(IF(Result!E22=0,1,Result!E22)))</f>
        <v>0.5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0.33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0.33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0.33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0.5</v>
      </c>
      <c r="V22" s="66">
        <f>IF((Scoresheet!$Y22+Scoresheet!$Z22+Scoresheet!$AA22)=0,0,FLOOR(Scoresheet!Z22/(Scoresheet!$Y22+Scoresheet!$Z22+Scoresheet!$AA22),0.01))</f>
        <v>0</v>
      </c>
      <c r="W22" s="109">
        <f>IF((Scoresheet!$Y22+Scoresheet!$Z22+Scoresheet!$AA22)=0,0,FLOOR(Scoresheet!AA22/(Scoresheet!$Y22+Scoresheet!$Z22+Scoresheet!$AA22),0.01))</f>
        <v>0.5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1</v>
      </c>
      <c r="Z22" s="115">
        <f>IF((Scoresheet!$AB22+Scoresheet!$AC22+Scoresheet!$AD22)=0,0,FLOOR(Scoresheet!AD22/(Scoresheet!$AB22+Scoresheet!$AC22+Scoresheet!$AD22),0.01))</f>
        <v>0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0.5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0.5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0</v>
      </c>
      <c r="AT22" s="66">
        <f t="shared" si="14"/>
        <v>1</v>
      </c>
      <c r="AU22" s="66">
        <f t="shared" si="15"/>
        <v>0</v>
      </c>
      <c r="AV22" s="66">
        <f t="shared" si="16"/>
        <v>1</v>
      </c>
      <c r="AW22" s="66">
        <f t="shared" si="17"/>
        <v>1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0</v>
      </c>
      <c r="BC22" s="66">
        <f t="shared" si="23"/>
        <v>0</v>
      </c>
      <c r="BD22" s="66">
        <f t="shared" si="24"/>
        <v>0</v>
      </c>
      <c r="BE22" s="66">
        <f t="shared" si="25"/>
        <v>1</v>
      </c>
      <c r="BF22" s="66">
        <f t="shared" si="26"/>
        <v>1</v>
      </c>
      <c r="BG22" s="66">
        <f t="shared" si="27"/>
        <v>1</v>
      </c>
      <c r="BH22" s="66">
        <f t="shared" si="28"/>
        <v>0</v>
      </c>
      <c r="BI22" s="66">
        <f t="shared" si="29"/>
        <v>1</v>
      </c>
      <c r="BJ22" s="66">
        <f t="shared" si="30"/>
        <v>0</v>
      </c>
      <c r="BK22" s="66">
        <f t="shared" si="31"/>
        <v>1</v>
      </c>
      <c r="BL22" s="66">
        <f t="shared" si="32"/>
        <v>0</v>
      </c>
      <c r="BM22" s="66">
        <f t="shared" si="33"/>
        <v>1</v>
      </c>
      <c r="BN22" s="66">
        <f t="shared" si="34"/>
        <v>0</v>
      </c>
      <c r="BO22" s="66">
        <f t="shared" si="35"/>
        <v>1</v>
      </c>
      <c r="BP22" s="66">
        <f t="shared" si="36"/>
        <v>1</v>
      </c>
      <c r="BQ22" s="66">
        <f t="shared" si="37"/>
        <v>0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09-OTU-17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1</v>
      </c>
      <c r="F23" s="66">
        <f>IF(Scoresheet!G23=0,0,Scoresheet!G23/(Scoresheet!G23+Scoresheet!H23)*(IF(Result!E23=0,1,Result!E23)))</f>
        <v>0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0.5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0.5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1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1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1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0</v>
      </c>
      <c r="BC23" s="66">
        <f t="shared" si="23"/>
        <v>0</v>
      </c>
      <c r="BD23" s="66">
        <f t="shared" si="24"/>
        <v>0</v>
      </c>
      <c r="BE23" s="66">
        <f t="shared" si="25"/>
        <v>0</v>
      </c>
      <c r="BF23" s="66">
        <f t="shared" si="26"/>
        <v>1</v>
      </c>
      <c r="BG23" s="66">
        <f t="shared" si="27"/>
        <v>1</v>
      </c>
      <c r="BH23" s="66">
        <f t="shared" si="28"/>
        <v>0</v>
      </c>
      <c r="BI23" s="66">
        <f t="shared" si="29"/>
        <v>0</v>
      </c>
      <c r="BJ23" s="66">
        <f t="shared" si="30"/>
        <v>0</v>
      </c>
      <c r="BK23" s="66">
        <f t="shared" si="31"/>
        <v>1</v>
      </c>
      <c r="BL23" s="66">
        <f t="shared" si="32"/>
        <v>0</v>
      </c>
      <c r="BM23" s="66">
        <f t="shared" si="33"/>
        <v>0</v>
      </c>
      <c r="BN23" s="66">
        <f t="shared" si="34"/>
        <v>1</v>
      </c>
      <c r="BO23" s="66">
        <f t="shared" si="35"/>
        <v>0</v>
      </c>
      <c r="BP23" s="66">
        <f t="shared" si="36"/>
        <v>1</v>
      </c>
      <c r="BQ23" s="66">
        <f t="shared" si="37"/>
        <v>0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09-OTU-18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0</v>
      </c>
      <c r="F24" s="66">
        <f>IF(Scoresheet!G24=0,0,Scoresheet!G24/(Scoresheet!G24+Scoresheet!H24)*(IF(Result!E24=0,1,Result!E24)))</f>
        <v>0.5</v>
      </c>
      <c r="G24" s="66">
        <f>IF(Scoresheet!I24=0,0,Scoresheet!I24/(Scoresheet!I24+Scoresheet!J24)*(IF(Result!E24=0,1,Result!E24)))</f>
        <v>0.5</v>
      </c>
      <c r="H24" s="66">
        <f>IF(Scoresheet!K24=0,0,Scoresheet!K24/(Scoresheet!L24+Scoresheet!K24)*(IF(Result!E24=0,1,Result!E24)))</f>
        <v>0.5</v>
      </c>
      <c r="I24" s="66">
        <f>IF(Scoresheet!L24=0,0,Scoresheet!L24/(Scoresheet!K24+Scoresheet!L24)*(IF(Result!E24=0,1,Result!E24)))</f>
        <v>0.5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0.25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0.25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0.25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0.25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0</v>
      </c>
      <c r="W24" s="109">
        <f>IF((Scoresheet!$Y24+Scoresheet!$Z24+Scoresheet!$AA24)=0,0,FLOOR(Scoresheet!AA24/(Scoresheet!$Y24+Scoresheet!$Z24+Scoresheet!$AA24),0.01))</f>
        <v>1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1</v>
      </c>
      <c r="Z24" s="115">
        <f>IF((Scoresheet!$AB24+Scoresheet!$AC24+Scoresheet!$AD24)=0,0,FLOOR(Scoresheet!AD24/(Scoresheet!$AB24+Scoresheet!$AC24+Scoresheet!$AD24),0.01))</f>
        <v>0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1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0</v>
      </c>
      <c r="AT24" s="66">
        <f t="shared" si="14"/>
        <v>1</v>
      </c>
      <c r="AU24" s="66">
        <f t="shared" si="15"/>
        <v>1</v>
      </c>
      <c r="AV24" s="66">
        <f t="shared" si="16"/>
        <v>1</v>
      </c>
      <c r="AW24" s="66">
        <f t="shared" si="17"/>
        <v>1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0</v>
      </c>
      <c r="BD24" s="66">
        <f t="shared" si="24"/>
        <v>1</v>
      </c>
      <c r="BE24" s="66">
        <f t="shared" si="25"/>
        <v>1</v>
      </c>
      <c r="BF24" s="66">
        <f t="shared" si="26"/>
        <v>1</v>
      </c>
      <c r="BG24" s="66">
        <f t="shared" si="27"/>
        <v>1</v>
      </c>
      <c r="BH24" s="66">
        <f t="shared" si="28"/>
        <v>0</v>
      </c>
      <c r="BI24" s="66">
        <f t="shared" si="29"/>
        <v>0</v>
      </c>
      <c r="BJ24" s="66">
        <f t="shared" si="30"/>
        <v>0</v>
      </c>
      <c r="BK24" s="66">
        <f t="shared" si="31"/>
        <v>1</v>
      </c>
      <c r="BL24" s="66">
        <f t="shared" si="32"/>
        <v>0</v>
      </c>
      <c r="BM24" s="66">
        <f t="shared" si="33"/>
        <v>1</v>
      </c>
      <c r="BN24" s="66">
        <f t="shared" si="34"/>
        <v>0</v>
      </c>
      <c r="BO24" s="66">
        <f t="shared" si="35"/>
        <v>0</v>
      </c>
      <c r="BP24" s="66">
        <f t="shared" si="36"/>
        <v>1</v>
      </c>
      <c r="BQ24" s="66">
        <f t="shared" si="37"/>
        <v>0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09-OTU-19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0.5</v>
      </c>
      <c r="F25" s="66">
        <f>IF(Scoresheet!G25=0,0,Scoresheet!G25/(Scoresheet!G25+Scoresheet!H25)*(IF(Result!E25=0,1,Result!E25)))</f>
        <v>0.25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0.25</v>
      </c>
      <c r="I25" s="66">
        <f>IF(Scoresheet!L25=0,0,Scoresheet!L25/(Scoresheet!K25+Scoresheet!L25)*(IF(Result!E25=0,1,Result!E25)))</f>
        <v>0.25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0.2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0.2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0.2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0.2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0.2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</v>
      </c>
      <c r="W25" s="109">
        <f>IF((Scoresheet!$Y25+Scoresheet!$Z25+Scoresheet!$AA25)=0,0,FLOOR(Scoresheet!AA25/(Scoresheet!$Y25+Scoresheet!$Z25+Scoresheet!$AA25),0.01))</f>
        <v>1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0.5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0.5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1</v>
      </c>
      <c r="AT25" s="66">
        <f t="shared" si="14"/>
        <v>1</v>
      </c>
      <c r="AU25" s="66">
        <f t="shared" si="15"/>
        <v>0</v>
      </c>
      <c r="AV25" s="66">
        <f t="shared" si="16"/>
        <v>1</v>
      </c>
      <c r="AW25" s="66">
        <f t="shared" si="17"/>
        <v>1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1</v>
      </c>
      <c r="BD25" s="66">
        <f t="shared" si="24"/>
        <v>1</v>
      </c>
      <c r="BE25" s="66">
        <f t="shared" si="25"/>
        <v>1</v>
      </c>
      <c r="BF25" s="66">
        <f t="shared" si="26"/>
        <v>1</v>
      </c>
      <c r="BG25" s="66">
        <f t="shared" si="27"/>
        <v>1</v>
      </c>
      <c r="BH25" s="66">
        <f t="shared" si="28"/>
        <v>0</v>
      </c>
      <c r="BI25" s="66">
        <f t="shared" si="29"/>
        <v>0</v>
      </c>
      <c r="BJ25" s="66">
        <f t="shared" si="30"/>
        <v>0</v>
      </c>
      <c r="BK25" s="66">
        <f t="shared" si="31"/>
        <v>1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1</v>
      </c>
      <c r="BQ25" s="66">
        <f t="shared" si="37"/>
        <v>1</v>
      </c>
      <c r="BR25" s="66">
        <f t="shared" si="38"/>
        <v>0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09-OTU-20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1</v>
      </c>
      <c r="F26" s="66">
        <f>IF(Scoresheet!G26=0,0,Scoresheet!G26/(Scoresheet!G26+Scoresheet!H26)*(IF(Result!E26=0,1,Result!E26)))</f>
        <v>0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1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</v>
      </c>
      <c r="W26" s="109">
        <f>IF((Scoresheet!$Y26+Scoresheet!$Z26+Scoresheet!$AA26)=0,0,FLOOR(Scoresheet!AA26/(Scoresheet!$Y26+Scoresheet!$Z26+Scoresheet!$AA26),0.01))</f>
        <v>1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0.5</v>
      </c>
      <c r="Z26" s="115">
        <f>IF((Scoresheet!$AB26+Scoresheet!$AC26+Scoresheet!$AD26)=0,0,FLOOR(Scoresheet!AD26/(Scoresheet!$AB26+Scoresheet!$AC26+Scoresheet!$AD26),0.01))</f>
        <v>0.5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0.5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0.5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1</v>
      </c>
      <c r="AT26" s="66">
        <f t="shared" si="14"/>
        <v>0</v>
      </c>
      <c r="AU26" s="66">
        <f t="shared" si="15"/>
        <v>0</v>
      </c>
      <c r="AV26" s="66">
        <f t="shared" si="16"/>
        <v>0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1</v>
      </c>
      <c r="BD26" s="66">
        <f t="shared" si="24"/>
        <v>0</v>
      </c>
      <c r="BE26" s="66">
        <f t="shared" si="25"/>
        <v>0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0</v>
      </c>
      <c r="BK26" s="66">
        <f t="shared" si="31"/>
        <v>1</v>
      </c>
      <c r="BL26" s="66">
        <f t="shared" si="32"/>
        <v>0</v>
      </c>
      <c r="BM26" s="66">
        <f t="shared" si="33"/>
        <v>1</v>
      </c>
      <c r="BN26" s="66">
        <f t="shared" si="34"/>
        <v>1</v>
      </c>
      <c r="BO26" s="66">
        <f t="shared" si="35"/>
        <v>0</v>
      </c>
      <c r="BP26" s="66">
        <f t="shared" si="36"/>
        <v>1</v>
      </c>
      <c r="BQ26" s="66">
        <f t="shared" si="37"/>
        <v>1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09-OTU-21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1</v>
      </c>
      <c r="F27" s="66">
        <f>IF(Scoresheet!G27=0,0,Scoresheet!G27/(Scoresheet!G27+Scoresheet!H27)*(IF(Result!E27=0,1,Result!E27)))</f>
        <v>0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0.33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0.33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0.33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</v>
      </c>
      <c r="W27" s="109">
        <f>IF((Scoresheet!$Y27+Scoresheet!$Z27+Scoresheet!$AA27)=0,0,FLOOR(Scoresheet!AA27/(Scoresheet!$Y27+Scoresheet!$Z27+Scoresheet!$AA27),0.01))</f>
        <v>1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1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0.33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0.33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0.33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0</v>
      </c>
      <c r="AU27" s="66">
        <f t="shared" si="15"/>
        <v>0</v>
      </c>
      <c r="AV27" s="66">
        <f t="shared" si="16"/>
        <v>0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0</v>
      </c>
      <c r="BD27" s="66">
        <f t="shared" si="24"/>
        <v>0</v>
      </c>
      <c r="BE27" s="66">
        <f t="shared" si="25"/>
        <v>1</v>
      </c>
      <c r="BF27" s="66">
        <f t="shared" si="26"/>
        <v>1</v>
      </c>
      <c r="BG27" s="66">
        <f t="shared" si="27"/>
        <v>1</v>
      </c>
      <c r="BH27" s="66">
        <f t="shared" si="28"/>
        <v>0</v>
      </c>
      <c r="BI27" s="66">
        <f t="shared" si="29"/>
        <v>0</v>
      </c>
      <c r="BJ27" s="66">
        <f t="shared" si="30"/>
        <v>0</v>
      </c>
      <c r="BK27" s="66">
        <f t="shared" si="31"/>
        <v>1</v>
      </c>
      <c r="BL27" s="66">
        <f t="shared" si="32"/>
        <v>0</v>
      </c>
      <c r="BM27" s="66">
        <f t="shared" si="33"/>
        <v>0</v>
      </c>
      <c r="BN27" s="66">
        <f t="shared" si="34"/>
        <v>1</v>
      </c>
      <c r="BO27" s="66">
        <f t="shared" si="35"/>
        <v>0</v>
      </c>
      <c r="BP27" s="66">
        <f t="shared" si="36"/>
        <v>0</v>
      </c>
      <c r="BQ27" s="66">
        <f t="shared" si="37"/>
        <v>1</v>
      </c>
      <c r="BR27" s="66">
        <f t="shared" si="38"/>
        <v>1</v>
      </c>
      <c r="BS27" s="66">
        <f t="shared" si="39"/>
        <v>1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09-OTU-22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0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1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0.33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0.33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0.33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1</v>
      </c>
      <c r="X28" s="66">
        <f>IF((Scoresheet!$AB28+Scoresheet!$AC28+Scoresheet!$AD28)=0,0,FLOOR(Scoresheet!AB28/(Scoresheet!$AB28+Scoresheet!$AC28+Scoresheet!$AD28),0.01))</f>
        <v>1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0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1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0.5</v>
      </c>
      <c r="AH28" s="109">
        <f>IF((Scoresheet!$AJ28+Scoresheet!$AK28+Scoresheet!$AL28)=0,0,FLOOR(Scoresheet!AL28/(Scoresheet!$AJ28+Scoresheet!$AK28+Scoresheet!$AL28),0.01))</f>
        <v>0.5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0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1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0</v>
      </c>
      <c r="BD28" s="66">
        <f t="shared" si="24"/>
        <v>0</v>
      </c>
      <c r="BE28" s="66">
        <f t="shared" si="25"/>
        <v>1</v>
      </c>
      <c r="BF28" s="66">
        <f t="shared" si="26"/>
        <v>1</v>
      </c>
      <c r="BG28" s="66">
        <f t="shared" si="27"/>
        <v>1</v>
      </c>
      <c r="BH28" s="66">
        <f t="shared" si="28"/>
        <v>0</v>
      </c>
      <c r="BI28" s="66">
        <f t="shared" si="29"/>
        <v>0</v>
      </c>
      <c r="BJ28" s="66">
        <f t="shared" si="30"/>
        <v>0</v>
      </c>
      <c r="BK28" s="66">
        <f t="shared" si="31"/>
        <v>1</v>
      </c>
      <c r="BL28" s="66">
        <f t="shared" si="32"/>
        <v>1</v>
      </c>
      <c r="BM28" s="66">
        <f t="shared" si="33"/>
        <v>0</v>
      </c>
      <c r="BN28" s="66">
        <f t="shared" si="34"/>
        <v>0</v>
      </c>
      <c r="BO28" s="66">
        <f t="shared" si="35"/>
        <v>0</v>
      </c>
      <c r="BP28" s="66">
        <f t="shared" si="36"/>
        <v>1</v>
      </c>
      <c r="BQ28" s="66">
        <f t="shared" si="37"/>
        <v>0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1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09-OTU-23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0</v>
      </c>
      <c r="F29" s="66">
        <f>IF(Scoresheet!G29=0,0,Scoresheet!G29/(Scoresheet!G29+Scoresheet!H29)*(IF(Result!E29=0,1,Result!E29)))</f>
        <v>0.5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0.5</v>
      </c>
      <c r="I29" s="66">
        <f>IF(Scoresheet!L29=0,0,Scoresheet!L29/(Scoresheet!K29+Scoresheet!L29)*(IF(Result!E29=0,1,Result!E29)))</f>
        <v>0.5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0.5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0.5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</v>
      </c>
      <c r="W29" s="109">
        <f>IF((Scoresheet!$Y29+Scoresheet!$Z29+Scoresheet!$AA29)=0,0,FLOOR(Scoresheet!AA29/(Scoresheet!$Y29+Scoresheet!$Z29+Scoresheet!$AA29),0.01))</f>
        <v>1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1</v>
      </c>
      <c r="Z29" s="115">
        <f>IF((Scoresheet!$AB29+Scoresheet!$AC29+Scoresheet!$AD29)=0,0,FLOOR(Scoresheet!AD29/(Scoresheet!$AB29+Scoresheet!$AC29+Scoresheet!$AD29),0.01))</f>
        <v>0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0.5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0.5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0</v>
      </c>
      <c r="AT29" s="66">
        <f t="shared" si="14"/>
        <v>1</v>
      </c>
      <c r="AU29" s="66">
        <f t="shared" si="15"/>
        <v>0</v>
      </c>
      <c r="AV29" s="66">
        <f t="shared" si="16"/>
        <v>1</v>
      </c>
      <c r="AW29" s="66">
        <f t="shared" si="17"/>
        <v>1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0</v>
      </c>
      <c r="BD29" s="66">
        <f t="shared" si="24"/>
        <v>0</v>
      </c>
      <c r="BE29" s="66">
        <f t="shared" si="25"/>
        <v>0</v>
      </c>
      <c r="BF29" s="66">
        <f t="shared" si="26"/>
        <v>1</v>
      </c>
      <c r="BG29" s="66">
        <f t="shared" si="27"/>
        <v>1</v>
      </c>
      <c r="BH29" s="66">
        <f t="shared" si="28"/>
        <v>0</v>
      </c>
      <c r="BI29" s="66">
        <f t="shared" si="29"/>
        <v>0</v>
      </c>
      <c r="BJ29" s="66">
        <f t="shared" si="30"/>
        <v>0</v>
      </c>
      <c r="BK29" s="66">
        <f t="shared" si="31"/>
        <v>1</v>
      </c>
      <c r="BL29" s="66">
        <f t="shared" si="32"/>
        <v>0</v>
      </c>
      <c r="BM29" s="66">
        <f t="shared" si="33"/>
        <v>1</v>
      </c>
      <c r="BN29" s="66">
        <f t="shared" si="34"/>
        <v>0</v>
      </c>
      <c r="BO29" s="66">
        <f t="shared" si="35"/>
        <v>0</v>
      </c>
      <c r="BP29" s="66">
        <f t="shared" si="36"/>
        <v>0</v>
      </c>
      <c r="BQ29" s="66">
        <f t="shared" si="37"/>
        <v>1</v>
      </c>
      <c r="BR29" s="66">
        <f t="shared" si="38"/>
        <v>1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09-OTU-24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0.5</v>
      </c>
      <c r="F30" s="66">
        <f>IF(Scoresheet!G30=0,0,Scoresheet!G30/(Scoresheet!G30+Scoresheet!H30)*(IF(Result!E30=0,1,Result!E30)))</f>
        <v>0.25</v>
      </c>
      <c r="G30" s="66">
        <f>IF(Scoresheet!I30=0,0,Scoresheet!I30/(Scoresheet!I30+Scoresheet!J30)*(IF(Result!E30=0,1,Result!E30)))</f>
        <v>0.5</v>
      </c>
      <c r="H30" s="66">
        <f>IF(Scoresheet!K30=0,0,Scoresheet!K30/(Scoresheet!L30+Scoresheet!K30)*(IF(Result!E30=0,1,Result!E30)))</f>
        <v>0.5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0.2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0.2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0.2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0.2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0.2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0.33</v>
      </c>
      <c r="V30" s="66">
        <f>IF((Scoresheet!$Y30+Scoresheet!$Z30+Scoresheet!$AA30)=0,0,FLOOR(Scoresheet!Z30/(Scoresheet!$Y30+Scoresheet!$Z30+Scoresheet!$AA30),0.01))</f>
        <v>0.33</v>
      </c>
      <c r="W30" s="109">
        <f>IF((Scoresheet!$Y30+Scoresheet!$Z30+Scoresheet!$AA30)=0,0,FLOOR(Scoresheet!AA30/(Scoresheet!$Y30+Scoresheet!$Z30+Scoresheet!$AA30),0.01))</f>
        <v>0.33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1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0.5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0.5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0.5</v>
      </c>
      <c r="AG30" s="66">
        <f>IF((Scoresheet!$AJ30+Scoresheet!$AK30+Scoresheet!$AL30)=0,0,FLOOR(Scoresheet!AK30/(Scoresheet!$AJ30+Scoresheet!$AK30+Scoresheet!$AL30),0.01))</f>
        <v>0.5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1</v>
      </c>
      <c r="AT30" s="66">
        <f t="shared" si="14"/>
        <v>1</v>
      </c>
      <c r="AU30" s="66">
        <f t="shared" si="15"/>
        <v>1</v>
      </c>
      <c r="AV30" s="66">
        <f t="shared" si="16"/>
        <v>1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1</v>
      </c>
      <c r="BD30" s="66">
        <f t="shared" si="24"/>
        <v>1</v>
      </c>
      <c r="BE30" s="66">
        <f t="shared" si="25"/>
        <v>1</v>
      </c>
      <c r="BF30" s="66">
        <f t="shared" si="26"/>
        <v>1</v>
      </c>
      <c r="BG30" s="66">
        <f t="shared" si="27"/>
        <v>1</v>
      </c>
      <c r="BH30" s="66">
        <f t="shared" si="28"/>
        <v>0</v>
      </c>
      <c r="BI30" s="66">
        <f t="shared" si="29"/>
        <v>1</v>
      </c>
      <c r="BJ30" s="66">
        <f t="shared" si="30"/>
        <v>1</v>
      </c>
      <c r="BK30" s="66">
        <f t="shared" si="31"/>
        <v>1</v>
      </c>
      <c r="BL30" s="66">
        <f t="shared" si="32"/>
        <v>0</v>
      </c>
      <c r="BM30" s="66">
        <f t="shared" si="33"/>
        <v>0</v>
      </c>
      <c r="BN30" s="66">
        <f t="shared" si="34"/>
        <v>1</v>
      </c>
      <c r="BO30" s="66">
        <f t="shared" si="35"/>
        <v>0</v>
      </c>
      <c r="BP30" s="66">
        <f t="shared" si="36"/>
        <v>1</v>
      </c>
      <c r="BQ30" s="66">
        <f t="shared" si="37"/>
        <v>1</v>
      </c>
      <c r="BR30" s="66">
        <f t="shared" si="38"/>
        <v>0</v>
      </c>
      <c r="BS30" s="66">
        <f t="shared" si="39"/>
        <v>0</v>
      </c>
      <c r="BT30" s="66">
        <f t="shared" si="40"/>
        <v>1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09-OTU-25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0.5</v>
      </c>
      <c r="F31" s="66">
        <f>IF(Scoresheet!G31=0,0,Scoresheet!G31/(Scoresheet!G31+Scoresheet!H31)*(IF(Result!E31=0,1,Result!E31)))</f>
        <v>0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0.25</v>
      </c>
      <c r="I31" s="66">
        <f>IF(Scoresheet!L31=0,0,Scoresheet!L31/(Scoresheet!K31+Scoresheet!L31)*(IF(Result!E31=0,1,Result!E31)))</f>
        <v>0.25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0.5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0.5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1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1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0.5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0.5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0.5</v>
      </c>
      <c r="AG31" s="66">
        <f>IF((Scoresheet!$AJ31+Scoresheet!$AK31+Scoresheet!$AL31)=0,0,FLOOR(Scoresheet!AK31/(Scoresheet!$AJ31+Scoresheet!$AK31+Scoresheet!$AL31),0.01))</f>
        <v>0.5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1</v>
      </c>
      <c r="AT31" s="66">
        <f t="shared" si="14"/>
        <v>0</v>
      </c>
      <c r="AU31" s="66">
        <f t="shared" si="15"/>
        <v>0</v>
      </c>
      <c r="AV31" s="66">
        <f t="shared" si="16"/>
        <v>1</v>
      </c>
      <c r="AW31" s="66">
        <f t="shared" si="17"/>
        <v>1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0</v>
      </c>
      <c r="BD31" s="66">
        <f t="shared" si="24"/>
        <v>1</v>
      </c>
      <c r="BE31" s="66">
        <f t="shared" si="25"/>
        <v>1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1</v>
      </c>
      <c r="BL31" s="66">
        <f t="shared" si="32"/>
        <v>0</v>
      </c>
      <c r="BM31" s="66">
        <f t="shared" si="33"/>
        <v>0</v>
      </c>
      <c r="BN31" s="66">
        <f t="shared" si="34"/>
        <v>1</v>
      </c>
      <c r="BO31" s="66">
        <f t="shared" si="35"/>
        <v>0</v>
      </c>
      <c r="BP31" s="66">
        <f t="shared" si="36"/>
        <v>1</v>
      </c>
      <c r="BQ31" s="66">
        <f t="shared" si="37"/>
        <v>1</v>
      </c>
      <c r="BR31" s="66">
        <f t="shared" si="38"/>
        <v>0</v>
      </c>
      <c r="BS31" s="66">
        <f t="shared" si="39"/>
        <v>0</v>
      </c>
      <c r="BT31" s="66">
        <f t="shared" si="40"/>
        <v>1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09-OTU-26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1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0.5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0.5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1</v>
      </c>
      <c r="X32" s="66">
        <f>IF((Scoresheet!$AB32+Scoresheet!$AC32+Scoresheet!$AD32)=0,0,FLOOR(Scoresheet!AB32/(Scoresheet!$AB32+Scoresheet!$AC32+Scoresheet!$AD32),0.01))</f>
        <v>1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0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1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0</v>
      </c>
      <c r="AH32" s="109">
        <f>IF((Scoresheet!$AJ32+Scoresheet!$AK32+Scoresheet!$AL32)=0,0,FLOOR(Scoresheet!AL32/(Scoresheet!$AJ32+Scoresheet!$AK32+Scoresheet!$AL32),0.01))</f>
        <v>1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0</v>
      </c>
      <c r="BD32" s="66">
        <f t="shared" si="24"/>
        <v>1</v>
      </c>
      <c r="BE32" s="66">
        <f t="shared" si="25"/>
        <v>1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1</v>
      </c>
      <c r="BL32" s="66">
        <f t="shared" si="32"/>
        <v>1</v>
      </c>
      <c r="BM32" s="66">
        <f t="shared" si="33"/>
        <v>0</v>
      </c>
      <c r="BN32" s="66">
        <f t="shared" si="34"/>
        <v>0</v>
      </c>
      <c r="BO32" s="66">
        <f t="shared" si="35"/>
        <v>0</v>
      </c>
      <c r="BP32" s="66">
        <f t="shared" si="36"/>
        <v>1</v>
      </c>
      <c r="BQ32" s="66">
        <f t="shared" si="37"/>
        <v>0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0</v>
      </c>
      <c r="BV32" s="66">
        <f t="shared" si="42"/>
        <v>1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09-OTU-27</v>
      </c>
      <c r="C33" s="66">
        <f>IF(Scoresheet!C33=0,0,Scoresheet!C33/(Scoresheet!C33+Scoresheet!D33))</f>
        <v>1</v>
      </c>
      <c r="D33" s="109">
        <f>IF(Scoresheet!D33=0,0,Scoresheet!D33/(Scoresheet!C33+Scoresheet!D33))</f>
        <v>0</v>
      </c>
      <c r="E33" s="66">
        <f>IF(Scoresheet!E33=0,0,Scoresheet!E33/(Scoresheet!E33+Scoresheet!F33))</f>
        <v>1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0.2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0.2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0.2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0.2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0.2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1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0.5</v>
      </c>
      <c r="Z33" s="115">
        <f>IF((Scoresheet!$AB33+Scoresheet!$AC33+Scoresheet!$AD33)=0,0,FLOOR(Scoresheet!AD33/(Scoresheet!$AB33+Scoresheet!$AC33+Scoresheet!$AD33),0.01))</f>
        <v>0.5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1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0.5</v>
      </c>
      <c r="AH33" s="109">
        <f>IF((Scoresheet!$AJ33+Scoresheet!$AK33+Scoresheet!$AL33)=0,0,FLOOR(Scoresheet!AL33/(Scoresheet!$AJ33+Scoresheet!$AK33+Scoresheet!$AL33),0.01))</f>
        <v>0.5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1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1</v>
      </c>
      <c r="BD33" s="66">
        <f t="shared" si="24"/>
        <v>1</v>
      </c>
      <c r="BE33" s="66">
        <f t="shared" si="25"/>
        <v>1</v>
      </c>
      <c r="BF33" s="66">
        <f t="shared" si="26"/>
        <v>1</v>
      </c>
      <c r="BG33" s="66">
        <f t="shared" si="27"/>
        <v>1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1</v>
      </c>
      <c r="BL33" s="66">
        <f t="shared" si="32"/>
        <v>0</v>
      </c>
      <c r="BM33" s="66">
        <f t="shared" si="33"/>
        <v>1</v>
      </c>
      <c r="BN33" s="66">
        <f t="shared" si="34"/>
        <v>1</v>
      </c>
      <c r="BO33" s="66">
        <f t="shared" si="35"/>
        <v>0</v>
      </c>
      <c r="BP33" s="66">
        <f t="shared" si="36"/>
        <v>1</v>
      </c>
      <c r="BQ33" s="66">
        <f t="shared" si="37"/>
        <v>0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1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Scoresheet!B34</f>
        <v>09-OTU-28</v>
      </c>
      <c r="C34" s="66">
        <f>IF(Scoresheet!C34=0,0,Scoresheet!C34/(Scoresheet!C34+Scoresheet!D34))</f>
        <v>1</v>
      </c>
      <c r="D34" s="109">
        <f>IF(Scoresheet!D34=0,0,Scoresheet!D34/(Scoresheet!C34+Scoresheet!D34))</f>
        <v>0</v>
      </c>
      <c r="E34" s="66">
        <f>IF(Scoresheet!E34=0,0,Scoresheet!E34/(Scoresheet!E34+Scoresheet!F34))</f>
        <v>1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1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1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1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1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0.5</v>
      </c>
      <c r="AH34" s="109">
        <f>IF((Scoresheet!$AJ34+Scoresheet!$AK34+Scoresheet!$AL34)=0,0,FLOOR(Scoresheet!AL34/(Scoresheet!$AJ34+Scoresheet!$AK34+Scoresheet!$AL34),0.01))</f>
        <v>0.5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1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0</v>
      </c>
      <c r="BE34" s="66">
        <f t="shared" si="25"/>
        <v>0</v>
      </c>
      <c r="BF34" s="66">
        <f t="shared" si="26"/>
        <v>0</v>
      </c>
      <c r="BG34" s="66">
        <f t="shared" si="27"/>
        <v>1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1</v>
      </c>
      <c r="BL34" s="66">
        <f t="shared" si="32"/>
        <v>0</v>
      </c>
      <c r="BM34" s="66">
        <f t="shared" si="33"/>
        <v>0</v>
      </c>
      <c r="BN34" s="66">
        <f t="shared" si="34"/>
        <v>1</v>
      </c>
      <c r="BO34" s="66">
        <f t="shared" si="35"/>
        <v>0</v>
      </c>
      <c r="BP34" s="66">
        <f t="shared" si="36"/>
        <v>1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1</v>
      </c>
      <c r="BV34" s="66">
        <f t="shared" si="42"/>
        <v>1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29</v>
      </c>
      <c r="B35" s="109" t="str">
        <f>Scoresheet!B35</f>
        <v>09-OTU-29</v>
      </c>
      <c r="C35" s="66">
        <f>IF(Scoresheet!C35=0,0,Scoresheet!C35/(Scoresheet!C35+Scoresheet!D35))</f>
        <v>1</v>
      </c>
      <c r="D35" s="109">
        <f>IF(Scoresheet!D35=0,0,Scoresheet!D35/(Scoresheet!C35+Scoresheet!D35))</f>
        <v>0</v>
      </c>
      <c r="E35" s="66">
        <f>IF(Scoresheet!E35=0,0,Scoresheet!E35/(Scoresheet!E35+Scoresheet!F35))</f>
        <v>0</v>
      </c>
      <c r="F35" s="66">
        <f>IF(Scoresheet!G35=0,0,Scoresheet!G35/(Scoresheet!G35+Scoresheet!H35)*(IF(Result!E35=0,1,Result!E35)))</f>
        <v>0.5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0.5</v>
      </c>
      <c r="I35" s="66">
        <f>IF(Scoresheet!L35=0,0,Scoresheet!L35/(Scoresheet!K35+Scoresheet!L35)*(IF(Result!E35=0,1,Result!E35)))</f>
        <v>0.5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1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1</v>
      </c>
      <c r="W35" s="109">
        <f>IF((Scoresheet!$Y35+Scoresheet!$Z35+Scoresheet!$AA35)=0,0,FLOOR(Scoresheet!AA35/(Scoresheet!$Y35+Scoresheet!$Z35+Scoresheet!$AA35),0.01))</f>
        <v>0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0.5</v>
      </c>
      <c r="Z35" s="115">
        <f>IF((Scoresheet!$AB35+Scoresheet!$AC35+Scoresheet!$AD35)=0,0,FLOOR(Scoresheet!AD35/(Scoresheet!$AB35+Scoresheet!$AC35+Scoresheet!$AD35),0.01))</f>
        <v>0.5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0.5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0.5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1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1</v>
      </c>
      <c r="AR35" s="66">
        <f t="shared" si="12"/>
        <v>1</v>
      </c>
      <c r="AS35" s="66">
        <f t="shared" si="13"/>
        <v>0</v>
      </c>
      <c r="AT35" s="66">
        <f t="shared" si="14"/>
        <v>1</v>
      </c>
      <c r="AU35" s="66">
        <f t="shared" si="15"/>
        <v>0</v>
      </c>
      <c r="AV35" s="66">
        <f t="shared" si="16"/>
        <v>1</v>
      </c>
      <c r="AW35" s="66">
        <f t="shared" si="17"/>
        <v>1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0</v>
      </c>
      <c r="BD35" s="66">
        <f t="shared" si="24"/>
        <v>0</v>
      </c>
      <c r="BE35" s="66">
        <f t="shared" si="25"/>
        <v>1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1</v>
      </c>
      <c r="BK35" s="66">
        <f t="shared" si="31"/>
        <v>0</v>
      </c>
      <c r="BL35" s="66">
        <f t="shared" si="32"/>
        <v>0</v>
      </c>
      <c r="BM35" s="66">
        <f t="shared" si="33"/>
        <v>1</v>
      </c>
      <c r="BN35" s="66">
        <f t="shared" si="34"/>
        <v>1</v>
      </c>
      <c r="BO35" s="66">
        <f t="shared" si="35"/>
        <v>1</v>
      </c>
      <c r="BP35" s="66">
        <f t="shared" si="36"/>
        <v>1</v>
      </c>
      <c r="BQ35" s="66">
        <f t="shared" si="37"/>
        <v>0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1</v>
      </c>
      <c r="BV35" s="66">
        <f t="shared" si="42"/>
        <v>0</v>
      </c>
      <c r="BX35" s="66">
        <f t="shared" si="43"/>
        <v>1</v>
      </c>
      <c r="BY35" s="66">
        <f t="shared" si="5"/>
        <v>1</v>
      </c>
      <c r="BZ35" s="66">
        <f t="shared" si="6"/>
        <v>1</v>
      </c>
      <c r="CA35" s="66">
        <f t="shared" si="7"/>
        <v>1</v>
      </c>
      <c r="CB35" s="66">
        <f t="shared" si="8"/>
        <v>1</v>
      </c>
      <c r="CC35" s="66">
        <f t="shared" si="9"/>
        <v>1</v>
      </c>
      <c r="CD35" s="66">
        <f t="shared" si="10"/>
        <v>1</v>
      </c>
    </row>
    <row r="36" spans="1:82">
      <c r="A36" s="96">
        <f t="shared" si="11"/>
        <v>30</v>
      </c>
      <c r="B36" s="109" t="str">
        <f>Scoresheet!B36</f>
        <v>09-OTU-30</v>
      </c>
      <c r="C36" s="66">
        <f>IF(Scoresheet!C36=0,0,Scoresheet!C36/(Scoresheet!C36+Scoresheet!D36))</f>
        <v>1</v>
      </c>
      <c r="D36" s="109">
        <f>IF(Scoresheet!D36=0,0,Scoresheet!D36/(Scoresheet!C36+Scoresheet!D36))</f>
        <v>0</v>
      </c>
      <c r="E36" s="66">
        <f>IF(Scoresheet!E36=0,0,Scoresheet!E36/(Scoresheet!E36+Scoresheet!F36))</f>
        <v>1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0.25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0.25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0.25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0.25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1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1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0.5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0.5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0.5</v>
      </c>
      <c r="AG36" s="66">
        <f>IF((Scoresheet!$AJ36+Scoresheet!$AK36+Scoresheet!$AL36)=0,0,FLOOR(Scoresheet!AK36/(Scoresheet!$AJ36+Scoresheet!$AK36+Scoresheet!$AL36),0.01))</f>
        <v>0.5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1</v>
      </c>
      <c r="AR36" s="66">
        <f t="shared" si="12"/>
        <v>1</v>
      </c>
      <c r="AS36" s="66">
        <f t="shared" si="13"/>
        <v>1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1</v>
      </c>
      <c r="BD36" s="66">
        <f t="shared" si="24"/>
        <v>1</v>
      </c>
      <c r="BE36" s="66">
        <f t="shared" si="25"/>
        <v>1</v>
      </c>
      <c r="BF36" s="66">
        <f t="shared" si="26"/>
        <v>1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1</v>
      </c>
      <c r="BL36" s="66">
        <f t="shared" si="32"/>
        <v>0</v>
      </c>
      <c r="BM36" s="66">
        <f t="shared" si="33"/>
        <v>0</v>
      </c>
      <c r="BN36" s="66">
        <f t="shared" si="34"/>
        <v>1</v>
      </c>
      <c r="BO36" s="66">
        <f t="shared" si="35"/>
        <v>0</v>
      </c>
      <c r="BP36" s="66">
        <f t="shared" si="36"/>
        <v>1</v>
      </c>
      <c r="BQ36" s="66">
        <f t="shared" si="37"/>
        <v>1</v>
      </c>
      <c r="BR36" s="66">
        <f t="shared" si="38"/>
        <v>0</v>
      </c>
      <c r="BS36" s="66">
        <f t="shared" si="39"/>
        <v>0</v>
      </c>
      <c r="BT36" s="66">
        <f t="shared" si="40"/>
        <v>1</v>
      </c>
      <c r="BU36" s="66">
        <f t="shared" si="41"/>
        <v>1</v>
      </c>
      <c r="BV36" s="66">
        <f t="shared" si="42"/>
        <v>0</v>
      </c>
      <c r="BX36" s="66">
        <f t="shared" si="43"/>
        <v>1</v>
      </c>
      <c r="BY36" s="66">
        <f t="shared" si="5"/>
        <v>1</v>
      </c>
      <c r="BZ36" s="66">
        <f t="shared" si="6"/>
        <v>1</v>
      </c>
      <c r="CA36" s="66">
        <f t="shared" si="7"/>
        <v>1</v>
      </c>
      <c r="CB36" s="66">
        <f t="shared" si="8"/>
        <v>1</v>
      </c>
      <c r="CC36" s="66">
        <f t="shared" si="9"/>
        <v>1</v>
      </c>
      <c r="CD36" s="66">
        <f t="shared" si="10"/>
        <v>1</v>
      </c>
    </row>
    <row r="37" spans="1:82">
      <c r="A37" s="96">
        <f t="shared" si="11"/>
        <v>31</v>
      </c>
      <c r="B37" s="109" t="str">
        <f>Scoresheet!B37</f>
        <v>09-OTU-31</v>
      </c>
      <c r="C37" s="66">
        <f>IF(Scoresheet!C37=0,0,Scoresheet!C37/(Scoresheet!C37+Scoresheet!D37))</f>
        <v>1</v>
      </c>
      <c r="D37" s="109">
        <f>IF(Scoresheet!D37=0,0,Scoresheet!D37/(Scoresheet!C37+Scoresheet!D37))</f>
        <v>0</v>
      </c>
      <c r="E37" s="66">
        <f>IF(Scoresheet!E37=0,0,Scoresheet!E37/(Scoresheet!E37+Scoresheet!F37))</f>
        <v>1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0.5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0.5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0.5</v>
      </c>
      <c r="W37" s="109">
        <f>IF((Scoresheet!$Y37+Scoresheet!$Z37+Scoresheet!$AA37)=0,0,FLOOR(Scoresheet!AA37/(Scoresheet!$Y37+Scoresheet!$Z37+Scoresheet!$AA37),0.01))</f>
        <v>0.5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1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0.5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0.5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1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1</v>
      </c>
      <c r="AR37" s="66">
        <f t="shared" si="12"/>
        <v>1</v>
      </c>
      <c r="AS37" s="66">
        <f t="shared" si="13"/>
        <v>1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1</v>
      </c>
      <c r="BD37" s="66">
        <f t="shared" si="24"/>
        <v>1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1</v>
      </c>
      <c r="BK37" s="66">
        <f t="shared" si="31"/>
        <v>1</v>
      </c>
      <c r="BL37" s="66">
        <f t="shared" si="32"/>
        <v>0</v>
      </c>
      <c r="BM37" s="66">
        <f t="shared" si="33"/>
        <v>0</v>
      </c>
      <c r="BN37" s="66">
        <f t="shared" si="34"/>
        <v>1</v>
      </c>
      <c r="BO37" s="66">
        <f t="shared" si="35"/>
        <v>0</v>
      </c>
      <c r="BP37" s="66">
        <f t="shared" si="36"/>
        <v>1</v>
      </c>
      <c r="BQ37" s="66">
        <f t="shared" si="37"/>
        <v>1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1</v>
      </c>
      <c r="BV37" s="66">
        <f t="shared" si="42"/>
        <v>0</v>
      </c>
      <c r="BX37" s="66">
        <f t="shared" si="43"/>
        <v>1</v>
      </c>
      <c r="BY37" s="66">
        <f t="shared" si="5"/>
        <v>1</v>
      </c>
      <c r="BZ37" s="66">
        <f t="shared" si="6"/>
        <v>1</v>
      </c>
      <c r="CA37" s="66">
        <f t="shared" si="7"/>
        <v>1</v>
      </c>
      <c r="CB37" s="66">
        <f t="shared" si="8"/>
        <v>1</v>
      </c>
      <c r="CC37" s="66">
        <f t="shared" si="9"/>
        <v>1</v>
      </c>
      <c r="CD37" s="66">
        <f t="shared" si="10"/>
        <v>1</v>
      </c>
    </row>
    <row r="38" spans="1:82">
      <c r="A38" s="96">
        <f t="shared" si="11"/>
        <v>32</v>
      </c>
      <c r="B38" s="109" t="str">
        <f>Scoresheet!B38</f>
        <v>09-OTU-32</v>
      </c>
      <c r="C38" s="66">
        <f>IF(Scoresheet!C38=0,0,Scoresheet!C38/(Scoresheet!C38+Scoresheet!D38))</f>
        <v>1</v>
      </c>
      <c r="D38" s="109">
        <f>IF(Scoresheet!D38=0,0,Scoresheet!D38/(Scoresheet!C38+Scoresheet!D38))</f>
        <v>0</v>
      </c>
      <c r="E38" s="66">
        <f>IF(Scoresheet!E38=0,0,Scoresheet!E38/(Scoresheet!E38+Scoresheet!F38))</f>
        <v>1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0.33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0.33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0.33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1</v>
      </c>
      <c r="X38" s="66">
        <f>IF((Scoresheet!$AB38+Scoresheet!$AC38+Scoresheet!$AD38)=0,0,FLOOR(Scoresheet!AB38/(Scoresheet!$AB38+Scoresheet!$AC38+Scoresheet!$AD38),0.01))</f>
        <v>1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1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1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1</v>
      </c>
      <c r="AR38" s="66">
        <f t="shared" si="12"/>
        <v>1</v>
      </c>
      <c r="AS38" s="66">
        <f t="shared" si="13"/>
        <v>1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0</v>
      </c>
      <c r="BE38" s="66">
        <f t="shared" si="25"/>
        <v>1</v>
      </c>
      <c r="BF38" s="66">
        <f t="shared" si="26"/>
        <v>1</v>
      </c>
      <c r="BG38" s="66">
        <f t="shared" si="27"/>
        <v>1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1</v>
      </c>
      <c r="BL38" s="66">
        <f t="shared" si="32"/>
        <v>1</v>
      </c>
      <c r="BM38" s="66">
        <f t="shared" si="33"/>
        <v>0</v>
      </c>
      <c r="BN38" s="66">
        <f t="shared" si="34"/>
        <v>0</v>
      </c>
      <c r="BO38" s="66">
        <f t="shared" si="35"/>
        <v>0</v>
      </c>
      <c r="BP38" s="66">
        <f t="shared" si="36"/>
        <v>1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1</v>
      </c>
      <c r="BV38" s="66">
        <f t="shared" si="42"/>
        <v>0</v>
      </c>
      <c r="BX38" s="66">
        <f t="shared" si="43"/>
        <v>1</v>
      </c>
      <c r="BY38" s="66">
        <f t="shared" si="5"/>
        <v>1</v>
      </c>
      <c r="BZ38" s="66">
        <f t="shared" si="6"/>
        <v>1</v>
      </c>
      <c r="CA38" s="66">
        <f t="shared" si="7"/>
        <v>1</v>
      </c>
      <c r="CB38" s="66">
        <f t="shared" si="8"/>
        <v>1</v>
      </c>
      <c r="CC38" s="66">
        <f t="shared" si="9"/>
        <v>1</v>
      </c>
      <c r="CD38" s="66">
        <f t="shared" si="10"/>
        <v>1</v>
      </c>
    </row>
    <row r="39" spans="1:82">
      <c r="A39" s="96">
        <f t="shared" si="11"/>
        <v>0</v>
      </c>
      <c r="B39" s="109">
        <f>Scoresheet!B39</f>
        <v>0</v>
      </c>
      <c r="C39" s="66">
        <f>IF(Scoresheet!C39=0,0,Scoresheet!C39/(Scoresheet!C39+Scoresheet!D39))</f>
        <v>0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0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0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0</v>
      </c>
      <c r="AR39" s="66">
        <f t="shared" si="12"/>
        <v>0</v>
      </c>
      <c r="AS39" s="66">
        <f t="shared" si="13"/>
        <v>0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0</v>
      </c>
      <c r="BL39" s="66">
        <f t="shared" si="32"/>
        <v>0</v>
      </c>
      <c r="BM39" s="66">
        <f t="shared" si="33"/>
        <v>0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0</v>
      </c>
      <c r="BV39" s="66">
        <f t="shared" si="42"/>
        <v>0</v>
      </c>
      <c r="BX39" s="66">
        <f t="shared" si="43"/>
        <v>0</v>
      </c>
      <c r="BY39" s="66">
        <f t="shared" ref="BY39:BY56" si="45">IF(AS39+AT39+AU39+AV39+AW39+AX39&gt;0,1,0)</f>
        <v>0</v>
      </c>
      <c r="BZ39" s="66">
        <f t="shared" ref="BZ39:BZ56" si="46">IF(AY39+AZ39+BA39+BB39+BC39+BD39+BE39+BF39+BG39&gt;0,1,0)</f>
        <v>0</v>
      </c>
      <c r="CA39" s="66">
        <f t="shared" ref="CA39:CA56" si="47">IF(BH39+BI39+BJ39+BK39&gt;0,1,0)</f>
        <v>0</v>
      </c>
      <c r="CB39" s="66">
        <f t="shared" ref="CB39:CB56" si="48">IF(BL39+BM39+BN39&gt;0,1,0)</f>
        <v>0</v>
      </c>
      <c r="CC39" s="66">
        <f t="shared" ref="CC39:CC56" si="49">IF(BO39+BP39+BQ39+BR39+BS39&gt;0,1,0)</f>
        <v>0</v>
      </c>
      <c r="CD39" s="66">
        <f t="shared" ref="CD39:CD56" si="50">IF(BT39+BU39+BV39&gt;0,1,0)</f>
        <v>0</v>
      </c>
    </row>
    <row r="40" spans="1:82">
      <c r="A40" s="96">
        <f t="shared" si="11"/>
        <v>0</v>
      </c>
      <c r="B40" s="109">
        <f>Scoresheet!B40</f>
        <v>0</v>
      </c>
      <c r="C40" s="66">
        <f>IF(Scoresheet!C40=0,0,Scoresheet!C40/(Scoresheet!C40+Scoresheet!D40))</f>
        <v>0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0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0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0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0</v>
      </c>
      <c r="AR40" s="66">
        <f t="shared" si="12"/>
        <v>0</v>
      </c>
      <c r="AS40" s="66">
        <f t="shared" si="13"/>
        <v>0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0</v>
      </c>
      <c r="BL40" s="66">
        <f t="shared" si="32"/>
        <v>0</v>
      </c>
      <c r="BM40" s="66">
        <f t="shared" si="33"/>
        <v>0</v>
      </c>
      <c r="BN40" s="66">
        <f t="shared" si="34"/>
        <v>0</v>
      </c>
      <c r="BO40" s="66">
        <f t="shared" si="35"/>
        <v>0</v>
      </c>
      <c r="BP40" s="66">
        <f t="shared" si="36"/>
        <v>0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0</v>
      </c>
      <c r="BV40" s="66">
        <f t="shared" si="42"/>
        <v>0</v>
      </c>
      <c r="BX40" s="66">
        <f t="shared" si="43"/>
        <v>0</v>
      </c>
      <c r="BY40" s="66">
        <f t="shared" si="45"/>
        <v>0</v>
      </c>
      <c r="BZ40" s="66">
        <f t="shared" si="46"/>
        <v>0</v>
      </c>
      <c r="CA40" s="66">
        <f t="shared" si="47"/>
        <v>0</v>
      </c>
      <c r="CB40" s="66">
        <f t="shared" si="48"/>
        <v>0</v>
      </c>
      <c r="CC40" s="66">
        <f t="shared" si="49"/>
        <v>0</v>
      </c>
      <c r="CD40" s="66">
        <f t="shared" si="50"/>
        <v>0</v>
      </c>
    </row>
    <row r="41" spans="1:82">
      <c r="A41" s="96">
        <f t="shared" si="11"/>
        <v>0</v>
      </c>
      <c r="B41" s="109">
        <f>Scoresheet!B41</f>
        <v>0</v>
      </c>
      <c r="C41" s="66">
        <f>IF(Scoresheet!C41=0,0,Scoresheet!C41/(Scoresheet!C41+Scoresheet!D41))</f>
        <v>0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0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0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0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0</v>
      </c>
      <c r="AR41" s="66">
        <f t="shared" si="12"/>
        <v>0</v>
      </c>
      <c r="AS41" s="66">
        <f t="shared" si="13"/>
        <v>0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0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0</v>
      </c>
      <c r="BL41" s="66">
        <f t="shared" si="32"/>
        <v>0</v>
      </c>
      <c r="BM41" s="66">
        <f t="shared" si="33"/>
        <v>0</v>
      </c>
      <c r="BN41" s="66">
        <f t="shared" si="34"/>
        <v>0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0</v>
      </c>
      <c r="BV41" s="66">
        <f t="shared" si="42"/>
        <v>0</v>
      </c>
      <c r="BX41" s="66">
        <f t="shared" si="43"/>
        <v>0</v>
      </c>
      <c r="BY41" s="66">
        <f t="shared" si="45"/>
        <v>0</v>
      </c>
      <c r="BZ41" s="66">
        <f t="shared" si="46"/>
        <v>0</v>
      </c>
      <c r="CA41" s="66">
        <f t="shared" si="47"/>
        <v>0</v>
      </c>
      <c r="CB41" s="66">
        <f t="shared" si="48"/>
        <v>0</v>
      </c>
      <c r="CC41" s="66">
        <f t="shared" si="49"/>
        <v>0</v>
      </c>
      <c r="CD41" s="66">
        <f t="shared" si="50"/>
        <v>0</v>
      </c>
    </row>
    <row r="42" spans="1:82">
      <c r="A42" s="96">
        <f t="shared" si="11"/>
        <v>0</v>
      </c>
      <c r="B42" s="109">
        <f>Scoresheet!B42</f>
        <v>0</v>
      </c>
      <c r="C42" s="66">
        <f>IF(Scoresheet!C42=0,0,Scoresheet!C42/(Scoresheet!C42+Scoresheet!D42))</f>
        <v>0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0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0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0</v>
      </c>
      <c r="AR42" s="66">
        <f t="shared" si="12"/>
        <v>0</v>
      </c>
      <c r="AS42" s="66">
        <f t="shared" si="13"/>
        <v>0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0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0</v>
      </c>
      <c r="BV42" s="66">
        <f t="shared" si="42"/>
        <v>0</v>
      </c>
      <c r="BX42" s="66">
        <f t="shared" si="43"/>
        <v>0</v>
      </c>
      <c r="BY42" s="66">
        <f t="shared" si="45"/>
        <v>0</v>
      </c>
      <c r="BZ42" s="66">
        <f t="shared" si="46"/>
        <v>0</v>
      </c>
      <c r="CA42" s="66">
        <f t="shared" si="47"/>
        <v>0</v>
      </c>
      <c r="CB42" s="66">
        <f t="shared" si="48"/>
        <v>0</v>
      </c>
      <c r="CC42" s="66">
        <f t="shared" si="49"/>
        <v>0</v>
      </c>
      <c r="CD42" s="66">
        <f t="shared" si="50"/>
        <v>0</v>
      </c>
    </row>
    <row r="43" spans="1:82">
      <c r="A43" s="96">
        <f t="shared" si="11"/>
        <v>0</v>
      </c>
      <c r="B43" s="109">
        <f>Scoresheet!B43</f>
        <v>0</v>
      </c>
      <c r="C43" s="66">
        <f>IF(Scoresheet!C43=0,0,Scoresheet!C43/(Scoresheet!C43+Scoresheet!D43))</f>
        <v>0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0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0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0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0</v>
      </c>
      <c r="AR43" s="66">
        <f t="shared" si="12"/>
        <v>0</v>
      </c>
      <c r="AS43" s="66">
        <f t="shared" si="13"/>
        <v>0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0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0</v>
      </c>
      <c r="BV43" s="66">
        <f t="shared" si="42"/>
        <v>0</v>
      </c>
      <c r="BX43" s="66">
        <f t="shared" si="43"/>
        <v>0</v>
      </c>
      <c r="BY43" s="66">
        <f t="shared" si="45"/>
        <v>0</v>
      </c>
      <c r="BZ43" s="66">
        <f t="shared" si="46"/>
        <v>0</v>
      </c>
      <c r="CA43" s="66">
        <f t="shared" si="47"/>
        <v>0</v>
      </c>
      <c r="CB43" s="66">
        <f t="shared" si="48"/>
        <v>0</v>
      </c>
      <c r="CC43" s="66">
        <f t="shared" si="49"/>
        <v>0</v>
      </c>
      <c r="CD43" s="66">
        <f t="shared" si="50"/>
        <v>0</v>
      </c>
    </row>
    <row r="44" spans="1:82">
      <c r="A44" s="96">
        <f t="shared" si="11"/>
        <v>0</v>
      </c>
      <c r="B44" s="109">
        <f>Scoresheet!B44</f>
        <v>0</v>
      </c>
      <c r="C44" s="66">
        <f>IF(Scoresheet!C44=0,0,Scoresheet!C44/(Scoresheet!C44+Scoresheet!D44))</f>
        <v>0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0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0</v>
      </c>
      <c r="AR44" s="66">
        <f t="shared" si="12"/>
        <v>0</v>
      </c>
      <c r="AS44" s="66">
        <f t="shared" si="13"/>
        <v>0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0</v>
      </c>
      <c r="BL44" s="66">
        <f t="shared" si="32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X44" s="66">
        <f t="shared" si="43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</row>
    <row r="45" spans="1:82">
      <c r="A45" s="96">
        <f t="shared" si="11"/>
        <v>0</v>
      </c>
      <c r="B45" s="109">
        <f>Scoresheet!B45</f>
        <v>0</v>
      </c>
      <c r="C45" s="66">
        <f>IF(Scoresheet!C45=0,0,Scoresheet!C45/(Scoresheet!C45+Scoresheet!D45))</f>
        <v>0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32</v>
      </c>
      <c r="B108" s="118" t="s">
        <v>113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114</v>
      </c>
      <c r="AQ108" s="96" ph="1">
        <f t="shared" ref="AQ108:BV108" si="91">SUM(AQ7:AQ107)</f>
        <v>32</v>
      </c>
      <c r="AR108" s="96" ph="1">
        <f t="shared" si="91"/>
        <v>32</v>
      </c>
      <c r="AS108" s="96" ph="1">
        <f t="shared" si="91"/>
        <v>21</v>
      </c>
      <c r="AT108" s="96" ph="1">
        <f t="shared" si="91"/>
        <v>12</v>
      </c>
      <c r="AU108" s="96" ph="1">
        <f t="shared" si="91"/>
        <v>3</v>
      </c>
      <c r="AV108" s="96" ph="1">
        <f t="shared" si="91"/>
        <v>15</v>
      </c>
      <c r="AW108" s="96" ph="1">
        <f t="shared" si="91"/>
        <v>14</v>
      </c>
      <c r="AX108" s="96" ph="1">
        <f t="shared" si="91"/>
        <v>1</v>
      </c>
      <c r="AY108" s="96" ph="1">
        <f t="shared" si="91"/>
        <v>1</v>
      </c>
      <c r="AZ108" s="96" ph="1">
        <f t="shared" si="91"/>
        <v>1</v>
      </c>
      <c r="BA108" s="96" ph="1">
        <f t="shared" si="91"/>
        <v>0</v>
      </c>
      <c r="BB108" s="96" ph="1">
        <f t="shared" si="91"/>
        <v>1</v>
      </c>
      <c r="BC108" s="96" ph="1">
        <f t="shared" si="91"/>
        <v>14</v>
      </c>
      <c r="BD108" s="96" ph="1">
        <f t="shared" si="91"/>
        <v>21</v>
      </c>
      <c r="BE108" s="96" ph="1">
        <f t="shared" si="91"/>
        <v>23</v>
      </c>
      <c r="BF108" s="96" ph="1">
        <f t="shared" si="91"/>
        <v>16</v>
      </c>
      <c r="BG108" s="96" ph="1">
        <f t="shared" si="91"/>
        <v>14</v>
      </c>
      <c r="BH108" s="96" ph="1">
        <f t="shared" si="91"/>
        <v>3</v>
      </c>
      <c r="BI108" s="96" ph="1">
        <f t="shared" si="91"/>
        <v>4</v>
      </c>
      <c r="BJ108" s="96" ph="1">
        <f t="shared" si="91"/>
        <v>6</v>
      </c>
      <c r="BK108" s="96" ph="1">
        <f t="shared" si="91"/>
        <v>27</v>
      </c>
      <c r="BL108" s="96" ph="1">
        <f t="shared" si="91"/>
        <v>6</v>
      </c>
      <c r="BM108" s="96" ph="1">
        <f t="shared" si="91"/>
        <v>14</v>
      </c>
      <c r="BN108" s="96" ph="1">
        <f t="shared" si="91"/>
        <v>20</v>
      </c>
      <c r="BO108" s="96" ph="1">
        <f t="shared" si="91"/>
        <v>5</v>
      </c>
      <c r="BP108" s="96" ph="1">
        <f t="shared" si="91"/>
        <v>22</v>
      </c>
      <c r="BQ108" s="96" ph="1">
        <f t="shared" si="91"/>
        <v>15</v>
      </c>
      <c r="BR108" s="96" ph="1">
        <f t="shared" si="91"/>
        <v>7</v>
      </c>
      <c r="BS108" s="96" ph="1">
        <f t="shared" si="91"/>
        <v>4</v>
      </c>
      <c r="BT108" s="96" ph="1">
        <f t="shared" si="91"/>
        <v>5</v>
      </c>
      <c r="BU108" s="96" ph="1">
        <f t="shared" si="91"/>
        <v>31</v>
      </c>
      <c r="BV108" s="96" ph="1">
        <f t="shared" si="91"/>
        <v>5</v>
      </c>
      <c r="BW108" s="117" t="s">
        <v>114</v>
      </c>
      <c r="BX108" s="117" ph="1">
        <f>SUM(BX7:BX107)</f>
        <v>32</v>
      </c>
      <c r="BY108" s="117" ph="1">
        <f t="shared" ref="BY108:CD108" si="92">SUM(BY7:BY107)</f>
        <v>32</v>
      </c>
      <c r="BZ108" s="117" ph="1">
        <f t="shared" si="92"/>
        <v>32</v>
      </c>
      <c r="CA108" s="117" ph="1">
        <f t="shared" si="92"/>
        <v>32</v>
      </c>
      <c r="CB108" s="117" ph="1">
        <f t="shared" si="92"/>
        <v>32</v>
      </c>
      <c r="CC108" s="117" ph="1">
        <f t="shared" si="92"/>
        <v>32</v>
      </c>
      <c r="CD108" s="117" ph="1">
        <f t="shared" si="92"/>
        <v>32</v>
      </c>
    </row>
    <row r="109" spans="1:82">
      <c r="A109" s="96"/>
      <c r="B109" s="118" t="s">
        <v>115</v>
      </c>
      <c r="C109" s="117"/>
      <c r="D109" s="123">
        <f>SUM(D7:D107)</f>
        <v>0.5</v>
      </c>
      <c r="E109" s="97">
        <f t="shared" ref="E109:AH109" si="93">SUM(E7:E107)</f>
        <v>18.5</v>
      </c>
      <c r="F109" s="97">
        <f>SUM(F7:F107)</f>
        <v>5.25</v>
      </c>
      <c r="G109" s="97">
        <f t="shared" si="93"/>
        <v>1.5</v>
      </c>
      <c r="H109" s="97">
        <f t="shared" si="93"/>
        <v>7</v>
      </c>
      <c r="I109" s="97">
        <f t="shared" si="93"/>
        <v>6.5</v>
      </c>
      <c r="J109" s="123">
        <f t="shared" si="93"/>
        <v>0.5</v>
      </c>
      <c r="K109" s="97">
        <f t="shared" si="93"/>
        <v>0.5</v>
      </c>
      <c r="L109" s="97">
        <f t="shared" si="93"/>
        <v>0.5</v>
      </c>
      <c r="M109" s="97">
        <f t="shared" si="93"/>
        <v>0</v>
      </c>
      <c r="N109" s="97">
        <f t="shared" si="93"/>
        <v>0.25</v>
      </c>
      <c r="O109" s="97">
        <f t="shared" si="93"/>
        <v>5.2900000000000009</v>
      </c>
      <c r="P109" s="97">
        <f t="shared" si="93"/>
        <v>7.4500000000000011</v>
      </c>
      <c r="Q109" s="97">
        <f t="shared" si="93"/>
        <v>8.1</v>
      </c>
      <c r="R109" s="97">
        <f t="shared" si="93"/>
        <v>4.8600000000000012</v>
      </c>
      <c r="S109" s="123">
        <f t="shared" si="93"/>
        <v>4.9500000000000011</v>
      </c>
      <c r="T109" s="97">
        <f t="shared" si="93"/>
        <v>3</v>
      </c>
      <c r="U109" s="97">
        <f t="shared" si="93"/>
        <v>2.83</v>
      </c>
      <c r="V109" s="97">
        <f t="shared" si="93"/>
        <v>3.33</v>
      </c>
      <c r="W109" s="123">
        <f t="shared" si="93"/>
        <v>23.83</v>
      </c>
      <c r="X109" s="97">
        <f t="shared" si="93"/>
        <v>5.33</v>
      </c>
      <c r="Y109" s="97">
        <f t="shared" si="93"/>
        <v>10.33</v>
      </c>
      <c r="Z109" s="123">
        <f t="shared" si="93"/>
        <v>16.329999999999998</v>
      </c>
      <c r="AA109" s="97">
        <f t="shared" si="93"/>
        <v>3.5</v>
      </c>
      <c r="AB109" s="97">
        <f t="shared" si="93"/>
        <v>15.33</v>
      </c>
      <c r="AC109" s="97">
        <f t="shared" si="93"/>
        <v>8.16</v>
      </c>
      <c r="AD109" s="97">
        <f t="shared" si="93"/>
        <v>3.16</v>
      </c>
      <c r="AE109" s="123">
        <f t="shared" si="93"/>
        <v>1.83</v>
      </c>
      <c r="AF109" s="97">
        <f t="shared" si="93"/>
        <v>2.5</v>
      </c>
      <c r="AG109" s="97">
        <f t="shared" si="93"/>
        <v>26.5</v>
      </c>
      <c r="AH109" s="123">
        <f t="shared" si="93"/>
        <v>3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116</v>
      </c>
      <c r="C110" s="117"/>
      <c r="D110" s="123">
        <f>AR108</f>
        <v>32</v>
      </c>
      <c r="E110" s="97">
        <f>BY108</f>
        <v>32</v>
      </c>
      <c r="F110" s="97">
        <f>BY108</f>
        <v>32</v>
      </c>
      <c r="G110" s="97">
        <f>BY108</f>
        <v>32</v>
      </c>
      <c r="H110" s="97">
        <f>BY108</f>
        <v>32</v>
      </c>
      <c r="I110" s="97">
        <f>BY108</f>
        <v>32</v>
      </c>
      <c r="J110" s="123">
        <f>BY108</f>
        <v>32</v>
      </c>
      <c r="K110" s="98">
        <f>BZ108</f>
        <v>32</v>
      </c>
      <c r="L110" s="98">
        <f>BZ108</f>
        <v>32</v>
      </c>
      <c r="M110" s="98">
        <f>BZ108</f>
        <v>32</v>
      </c>
      <c r="N110" s="98">
        <f>BZ108</f>
        <v>32</v>
      </c>
      <c r="O110" s="98">
        <f>BZ108</f>
        <v>32</v>
      </c>
      <c r="P110" s="98">
        <f>BZ108</f>
        <v>32</v>
      </c>
      <c r="Q110" s="98">
        <f>BZ108</f>
        <v>32</v>
      </c>
      <c r="R110" s="98">
        <f>BZ108</f>
        <v>32</v>
      </c>
      <c r="S110" s="119">
        <f>BZ108</f>
        <v>32</v>
      </c>
      <c r="T110" s="99">
        <f>CA108</f>
        <v>32</v>
      </c>
      <c r="U110" s="99">
        <f>CA108</f>
        <v>32</v>
      </c>
      <c r="V110" s="99">
        <f>CA108</f>
        <v>32</v>
      </c>
      <c r="W110" s="120">
        <f>CA108</f>
        <v>32</v>
      </c>
      <c r="X110" s="117">
        <f>CB108</f>
        <v>32</v>
      </c>
      <c r="Y110" s="117">
        <f>CB108</f>
        <v>32</v>
      </c>
      <c r="Z110" s="118">
        <f>CB108</f>
        <v>32</v>
      </c>
      <c r="AA110" s="101">
        <f>CC108</f>
        <v>32</v>
      </c>
      <c r="AB110" s="101">
        <f>CC108</f>
        <v>32</v>
      </c>
      <c r="AC110" s="101">
        <f>CC108</f>
        <v>32</v>
      </c>
      <c r="AD110" s="101">
        <f>CC108</f>
        <v>32</v>
      </c>
      <c r="AE110" s="121">
        <f>CC108</f>
        <v>32</v>
      </c>
      <c r="AF110" s="95">
        <f>CD108</f>
        <v>32</v>
      </c>
      <c r="AG110" s="95">
        <f>CD108</f>
        <v>32</v>
      </c>
      <c r="AH110" s="122">
        <f>CD108</f>
        <v>32</v>
      </c>
      <c r="AI110" s="95"/>
      <c r="AJ110" s="95"/>
      <c r="AK110" s="95"/>
      <c r="AL110" s="95"/>
      <c r="AM110" s="95"/>
      <c r="AN110" s="95"/>
      <c r="AP110" s="66" t="s">
        <v>128</v>
      </c>
      <c r="AQ110" s="66">
        <f>SUM(BX108:CD108)</f>
        <v>224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130</v>
      </c>
      <c r="AQ111" s="66">
        <f>AQ108*7-SUM(BX108:CD108)</f>
        <v>0</v>
      </c>
    </row>
    <row r="112" spans="1:82">
      <c r="A112" s="96"/>
      <c r="B112" s="96" t="s">
        <v>117</v>
      </c>
      <c r="C112" s="96"/>
      <c r="D112" s="59">
        <f>(D109/AR108)*100</f>
        <v>1.5625</v>
      </c>
      <c r="E112" s="59">
        <f>(E109/BY108)*100</f>
        <v>57.8125</v>
      </c>
      <c r="F112" s="59">
        <f>(F109/BY108)*100</f>
        <v>16.40625</v>
      </c>
      <c r="G112" s="59">
        <f>(G109/BY108)*100</f>
        <v>4.6875</v>
      </c>
      <c r="H112" s="59">
        <f>(H109/BY108)*100</f>
        <v>21.875</v>
      </c>
      <c r="I112" s="59">
        <f>(I109/BY108)*100</f>
        <v>20.3125</v>
      </c>
      <c r="J112" s="59">
        <f>(J109/BY108)*100</f>
        <v>1.5625</v>
      </c>
      <c r="K112" s="59">
        <f>(K109/BZ108)*100</f>
        <v>1.5625</v>
      </c>
      <c r="L112" s="59">
        <f>(L109/BZ108)*100</f>
        <v>1.5625</v>
      </c>
      <c r="M112" s="59">
        <f>(M109/BZ108)*100</f>
        <v>0</v>
      </c>
      <c r="N112" s="59">
        <f>(N109/BZ108)*100</f>
        <v>0.78125</v>
      </c>
      <c r="O112" s="59">
        <f>(O109/BZ108)*100</f>
        <v>16.531250000000004</v>
      </c>
      <c r="P112" s="59">
        <f>(P109/BZ108)*100</f>
        <v>23.281250000000004</v>
      </c>
      <c r="Q112" s="59">
        <f>(Q109/BZ108)*100</f>
        <v>25.3125</v>
      </c>
      <c r="R112" s="59">
        <f>(R109/BZ108)*100</f>
        <v>15.187500000000004</v>
      </c>
      <c r="S112" s="59">
        <f>(S109/BZ108)*100</f>
        <v>15.468750000000004</v>
      </c>
      <c r="T112" s="59">
        <f>(T109/CA108)*100</f>
        <v>9.375</v>
      </c>
      <c r="U112" s="59">
        <f>(U109/CA108)*100</f>
        <v>8.84375</v>
      </c>
      <c r="V112" s="59">
        <f>(V109/CA108)*100</f>
        <v>10.40625</v>
      </c>
      <c r="W112" s="59">
        <f>(W109/CA108)*100</f>
        <v>74.46875</v>
      </c>
      <c r="X112" s="59">
        <f>(X109/CB108)*100</f>
        <v>16.65625</v>
      </c>
      <c r="Y112" s="59">
        <f>(Y109/CB108)*100</f>
        <v>32.28125</v>
      </c>
      <c r="Z112" s="59">
        <f>(Z109/CB108)*100</f>
        <v>51.031249999999993</v>
      </c>
      <c r="AA112" s="59">
        <f>(AA109/CC108)*100</f>
        <v>10.9375</v>
      </c>
      <c r="AB112" s="59">
        <f>(AB109/CC108)*100</f>
        <v>47.90625</v>
      </c>
      <c r="AC112" s="59">
        <f>(AC109/CC108)*100</f>
        <v>25.5</v>
      </c>
      <c r="AD112" s="59">
        <f>(AD109/CC108)*100</f>
        <v>9.875</v>
      </c>
      <c r="AE112" s="59">
        <f>(AE109/CC108)*100</f>
        <v>5.71875</v>
      </c>
      <c r="AF112" s="59">
        <f>(AF109/CD108)*100</f>
        <v>7.8125</v>
      </c>
      <c r="AG112" s="59">
        <f>(AG109/CD108)*100</f>
        <v>82.8125</v>
      </c>
      <c r="AH112" s="59">
        <f>(AH109/CD108)*100</f>
        <v>9.375</v>
      </c>
      <c r="AP112" s="66" t="s">
        <v>129</v>
      </c>
      <c r="AQ112" s="66">
        <f>AQ108*7</f>
        <v>224</v>
      </c>
    </row>
    <row r="114" spans="42:43">
      <c r="AP114" s="66" t="s">
        <v>131</v>
      </c>
      <c r="AQ114" s="66">
        <f>(AQ110-AQ111)/AQ112</f>
        <v>1</v>
      </c>
    </row>
  </sheetData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2012-05-16T09:18:01Z</dcterms:modified>
</cp:coreProperties>
</file>